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wns\Documents\DIYmoneytrack Updates\BLOG\Fun Money Control\"/>
    </mc:Choice>
  </mc:AlternateContent>
  <xr:revisionPtr revIDLastSave="0" documentId="13_ncr:1_{8722DC6A-EBC4-4555-ACEE-9ADD1846B99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Overview" sheetId="1" r:id="rId1"/>
    <sheet name="Illustration w Notes" sheetId="6" r:id="rId2"/>
    <sheet name="Template" sheetId="5" r:id="rId3"/>
  </sheets>
  <definedNames>
    <definedName name="_xlnm.Print_Area" localSheetId="1">'Illustration w Notes'!$A$1:$AJ$31</definedName>
    <definedName name="_xlnm.Print_Area" localSheetId="2">Template!$A$1:$AI$31</definedName>
  </definedNames>
  <calcPr calcId="191029"/>
</workbook>
</file>

<file path=xl/calcChain.xml><?xml version="1.0" encoding="utf-8"?>
<calcChain xmlns="http://schemas.openxmlformats.org/spreadsheetml/2006/main">
  <c r="L23" i="6" l="1"/>
  <c r="U23" i="6" s="1"/>
  <c r="L27" i="6"/>
  <c r="W23" i="6"/>
  <c r="X23" i="6" s="1"/>
  <c r="Y23" i="6" s="1"/>
  <c r="Z23" i="6" s="1"/>
  <c r="AA23" i="6" s="1"/>
  <c r="F31" i="6"/>
  <c r="D27" i="6"/>
  <c r="D23" i="6"/>
  <c r="D22" i="6"/>
  <c r="D21" i="6"/>
  <c r="D20" i="6"/>
  <c r="D19" i="6"/>
  <c r="D18" i="6"/>
  <c r="D17" i="6"/>
  <c r="D16" i="6"/>
  <c r="D15" i="6"/>
  <c r="D14" i="6"/>
  <c r="D13" i="6"/>
  <c r="D12" i="6"/>
  <c r="B25" i="6"/>
  <c r="B7" i="6" s="1"/>
  <c r="C25" i="6"/>
  <c r="C7" i="6" s="1"/>
  <c r="F25" i="5"/>
  <c r="D25" i="5"/>
  <c r="C25" i="5"/>
  <c r="C29" i="5" s="1"/>
  <c r="B25" i="5"/>
  <c r="B7" i="5" s="1"/>
  <c r="K25" i="6"/>
  <c r="K29" i="6" s="1"/>
  <c r="W14" i="6"/>
  <c r="X14" i="6" s="1"/>
  <c r="Y14" i="6" s="1"/>
  <c r="Z14" i="6" s="1"/>
  <c r="AA14" i="6" s="1"/>
  <c r="AB14" i="6" s="1"/>
  <c r="W19" i="6"/>
  <c r="X19" i="6" s="1"/>
  <c r="Y19" i="6" s="1"/>
  <c r="Z19" i="6" s="1"/>
  <c r="AA19" i="6" s="1"/>
  <c r="AB19" i="6" s="1"/>
  <c r="F25" i="6"/>
  <c r="AA33" i="6" s="1"/>
  <c r="W12" i="6"/>
  <c r="X12" i="6" s="1"/>
  <c r="Y12" i="6" s="1"/>
  <c r="K31" i="6"/>
  <c r="J31" i="6"/>
  <c r="I31" i="6"/>
  <c r="H31" i="6"/>
  <c r="G31" i="6"/>
  <c r="AF25" i="6"/>
  <c r="AE25" i="6"/>
  <c r="AH23" i="6" s="1"/>
  <c r="AD25" i="6"/>
  <c r="AG21" i="6" s="1"/>
  <c r="J25" i="6"/>
  <c r="X34" i="6" s="1"/>
  <c r="I25" i="6"/>
  <c r="Z33" i="6" s="1"/>
  <c r="H25" i="6"/>
  <c r="H29" i="6" s="1"/>
  <c r="G25" i="6"/>
  <c r="Y34" i="6" s="1"/>
  <c r="T23" i="6"/>
  <c r="S23" i="6"/>
  <c r="R23" i="6"/>
  <c r="Q23" i="6"/>
  <c r="P23" i="6"/>
  <c r="O23" i="6"/>
  <c r="W22" i="6"/>
  <c r="X22" i="6" s="1"/>
  <c r="Y22" i="6" s="1"/>
  <c r="Z22" i="6" s="1"/>
  <c r="AA22" i="6" s="1"/>
  <c r="AB22" i="6" s="1"/>
  <c r="T22" i="6"/>
  <c r="S22" i="6"/>
  <c r="R22" i="6"/>
  <c r="Q22" i="6"/>
  <c r="P22" i="6"/>
  <c r="O22" i="6"/>
  <c r="L22" i="6"/>
  <c r="U22" i="6" s="1"/>
  <c r="W21" i="6"/>
  <c r="X21" i="6" s="1"/>
  <c r="Y21" i="6" s="1"/>
  <c r="Z21" i="6" s="1"/>
  <c r="AA21" i="6" s="1"/>
  <c r="AB21" i="6" s="1"/>
  <c r="T21" i="6"/>
  <c r="S21" i="6"/>
  <c r="R21" i="6"/>
  <c r="Q21" i="6"/>
  <c r="P21" i="6"/>
  <c r="O21" i="6"/>
  <c r="L21" i="6"/>
  <c r="U21" i="6" s="1"/>
  <c r="W20" i="6"/>
  <c r="X20" i="6" s="1"/>
  <c r="Y20" i="6" s="1"/>
  <c r="Z20" i="6" s="1"/>
  <c r="AA20" i="6" s="1"/>
  <c r="AB20" i="6" s="1"/>
  <c r="T20" i="6"/>
  <c r="S20" i="6"/>
  <c r="R20" i="6"/>
  <c r="Q20" i="6"/>
  <c r="P20" i="6"/>
  <c r="O20" i="6"/>
  <c r="L20" i="6"/>
  <c r="U20" i="6" s="1"/>
  <c r="AH19" i="6"/>
  <c r="T19" i="6"/>
  <c r="S19" i="6"/>
  <c r="R19" i="6"/>
  <c r="Q19" i="6"/>
  <c r="P19" i="6"/>
  <c r="O19" i="6"/>
  <c r="L19" i="6"/>
  <c r="U19" i="6" s="1"/>
  <c r="W18" i="6"/>
  <c r="X18" i="6" s="1"/>
  <c r="Y18" i="6" s="1"/>
  <c r="Z18" i="6" s="1"/>
  <c r="AA18" i="6" s="1"/>
  <c r="AB18" i="6" s="1"/>
  <c r="T18" i="6"/>
  <c r="S18" i="6"/>
  <c r="R18" i="6"/>
  <c r="Q18" i="6"/>
  <c r="P18" i="6"/>
  <c r="O18" i="6"/>
  <c r="L18" i="6"/>
  <c r="U18" i="6" s="1"/>
  <c r="AH17" i="6"/>
  <c r="AG17" i="6"/>
  <c r="W17" i="6"/>
  <c r="X17" i="6" s="1"/>
  <c r="Y17" i="6" s="1"/>
  <c r="Z17" i="6" s="1"/>
  <c r="AA17" i="6" s="1"/>
  <c r="AB17" i="6" s="1"/>
  <c r="T17" i="6"/>
  <c r="S17" i="6"/>
  <c r="R17" i="6"/>
  <c r="Q17" i="6"/>
  <c r="P17" i="6"/>
  <c r="O17" i="6"/>
  <c r="L17" i="6"/>
  <c r="U17" i="6" s="1"/>
  <c r="AH16" i="6"/>
  <c r="AG16" i="6"/>
  <c r="W16" i="6"/>
  <c r="X16" i="6" s="1"/>
  <c r="Y16" i="6" s="1"/>
  <c r="T16" i="6"/>
  <c r="S16" i="6"/>
  <c r="R16" i="6"/>
  <c r="Q16" i="6"/>
  <c r="P16" i="6"/>
  <c r="O16" i="6"/>
  <c r="L16" i="6"/>
  <c r="U16" i="6" s="1"/>
  <c r="AH15" i="6"/>
  <c r="W15" i="6"/>
  <c r="X15" i="6" s="1"/>
  <c r="Y15" i="6" s="1"/>
  <c r="Z15" i="6" s="1"/>
  <c r="AA15" i="6" s="1"/>
  <c r="AB15" i="6" s="1"/>
  <c r="T15" i="6"/>
  <c r="S15" i="6"/>
  <c r="R15" i="6"/>
  <c r="Q15" i="6"/>
  <c r="P15" i="6"/>
  <c r="O15" i="6"/>
  <c r="L15" i="6"/>
  <c r="U15" i="6" s="1"/>
  <c r="AH14" i="6"/>
  <c r="T14" i="6"/>
  <c r="S14" i="6"/>
  <c r="R14" i="6"/>
  <c r="Q14" i="6"/>
  <c r="P14" i="6"/>
  <c r="O14" i="6"/>
  <c r="L14" i="6"/>
  <c r="U14" i="6" s="1"/>
  <c r="AH13" i="6"/>
  <c r="AG13" i="6"/>
  <c r="W13" i="6"/>
  <c r="X13" i="6" s="1"/>
  <c r="Y13" i="6" s="1"/>
  <c r="Z13" i="6" s="1"/>
  <c r="AA13" i="6" s="1"/>
  <c r="AB13" i="6" s="1"/>
  <c r="T13" i="6"/>
  <c r="S13" i="6"/>
  <c r="R13" i="6"/>
  <c r="Q13" i="6"/>
  <c r="P13" i="6"/>
  <c r="O13" i="6"/>
  <c r="L13" i="6"/>
  <c r="U13" i="6" s="1"/>
  <c r="AH12" i="6"/>
  <c r="AG12" i="6"/>
  <c r="T12" i="6"/>
  <c r="S12" i="6"/>
  <c r="R12" i="6"/>
  <c r="Q12" i="6"/>
  <c r="P12" i="6"/>
  <c r="O12" i="6"/>
  <c r="L12" i="6"/>
  <c r="B2" i="6"/>
  <c r="K31" i="5"/>
  <c r="J31" i="5"/>
  <c r="I31" i="5"/>
  <c r="H31" i="5"/>
  <c r="G31" i="5"/>
  <c r="F31" i="5"/>
  <c r="AF25" i="5"/>
  <c r="AE25" i="5"/>
  <c r="AH21" i="5" s="1"/>
  <c r="AD25" i="5"/>
  <c r="AG23" i="5" s="1"/>
  <c r="K25" i="5"/>
  <c r="W34" i="5" s="1"/>
  <c r="J25" i="5"/>
  <c r="X34" i="5" s="1"/>
  <c r="I25" i="5"/>
  <c r="I29" i="5" s="1"/>
  <c r="H25" i="5"/>
  <c r="H29" i="5" s="1"/>
  <c r="G25" i="5"/>
  <c r="Y34" i="5" s="1"/>
  <c r="AA33" i="5"/>
  <c r="W23" i="5"/>
  <c r="X23" i="5" s="1"/>
  <c r="Y23" i="5" s="1"/>
  <c r="Z23" i="5" s="1"/>
  <c r="AA23" i="5" s="1"/>
  <c r="AB23" i="5" s="1"/>
  <c r="T23" i="5"/>
  <c r="S23" i="5"/>
  <c r="R23" i="5"/>
  <c r="Q23" i="5"/>
  <c r="P23" i="5"/>
  <c r="O23" i="5"/>
  <c r="L23" i="5"/>
  <c r="U23" i="5" s="1"/>
  <c r="W22" i="5"/>
  <c r="X22" i="5" s="1"/>
  <c r="Y22" i="5" s="1"/>
  <c r="Z22" i="5" s="1"/>
  <c r="AA22" i="5" s="1"/>
  <c r="AB22" i="5" s="1"/>
  <c r="T22" i="5"/>
  <c r="S22" i="5"/>
  <c r="R22" i="5"/>
  <c r="Q22" i="5"/>
  <c r="P22" i="5"/>
  <c r="O22" i="5"/>
  <c r="L22" i="5"/>
  <c r="U22" i="5" s="1"/>
  <c r="W21" i="5"/>
  <c r="X21" i="5" s="1"/>
  <c r="Y21" i="5" s="1"/>
  <c r="Z21" i="5" s="1"/>
  <c r="AA21" i="5" s="1"/>
  <c r="AB21" i="5" s="1"/>
  <c r="T21" i="5"/>
  <c r="S21" i="5"/>
  <c r="R21" i="5"/>
  <c r="Q21" i="5"/>
  <c r="P21" i="5"/>
  <c r="O21" i="5"/>
  <c r="L21" i="5"/>
  <c r="U21" i="5" s="1"/>
  <c r="AG20" i="5"/>
  <c r="W20" i="5"/>
  <c r="X20" i="5" s="1"/>
  <c r="Y20" i="5" s="1"/>
  <c r="Z20" i="5" s="1"/>
  <c r="AA20" i="5" s="1"/>
  <c r="AB20" i="5" s="1"/>
  <c r="T20" i="5"/>
  <c r="S20" i="5"/>
  <c r="R20" i="5"/>
  <c r="Q20" i="5"/>
  <c r="P20" i="5"/>
  <c r="O20" i="5"/>
  <c r="L20" i="5"/>
  <c r="U20" i="5" s="1"/>
  <c r="W19" i="5"/>
  <c r="X19" i="5" s="1"/>
  <c r="Y19" i="5" s="1"/>
  <c r="Z19" i="5" s="1"/>
  <c r="AA19" i="5" s="1"/>
  <c r="AB19" i="5" s="1"/>
  <c r="T19" i="5"/>
  <c r="S19" i="5"/>
  <c r="R19" i="5"/>
  <c r="Q19" i="5"/>
  <c r="P19" i="5"/>
  <c r="O19" i="5"/>
  <c r="L19" i="5"/>
  <c r="U19" i="5" s="1"/>
  <c r="W18" i="5"/>
  <c r="X18" i="5" s="1"/>
  <c r="Y18" i="5" s="1"/>
  <c r="Z18" i="5" s="1"/>
  <c r="AA18" i="5" s="1"/>
  <c r="AB18" i="5" s="1"/>
  <c r="T18" i="5"/>
  <c r="S18" i="5"/>
  <c r="R18" i="5"/>
  <c r="Q18" i="5"/>
  <c r="P18" i="5"/>
  <c r="O18" i="5"/>
  <c r="L18" i="5"/>
  <c r="U18" i="5" s="1"/>
  <c r="W17" i="5"/>
  <c r="X17" i="5" s="1"/>
  <c r="Y17" i="5" s="1"/>
  <c r="Z17" i="5" s="1"/>
  <c r="AA17" i="5" s="1"/>
  <c r="AB17" i="5" s="1"/>
  <c r="T17" i="5"/>
  <c r="S17" i="5"/>
  <c r="R17" i="5"/>
  <c r="Q17" i="5"/>
  <c r="P17" i="5"/>
  <c r="O17" i="5"/>
  <c r="L17" i="5"/>
  <c r="U17" i="5" s="1"/>
  <c r="AG16" i="5"/>
  <c r="W16" i="5"/>
  <c r="X16" i="5" s="1"/>
  <c r="Y16" i="5" s="1"/>
  <c r="Z16" i="5" s="1"/>
  <c r="AA16" i="5" s="1"/>
  <c r="AB16" i="5" s="1"/>
  <c r="T16" i="5"/>
  <c r="S16" i="5"/>
  <c r="R16" i="5"/>
  <c r="Q16" i="5"/>
  <c r="P16" i="5"/>
  <c r="O16" i="5"/>
  <c r="L16" i="5"/>
  <c r="U16" i="5" s="1"/>
  <c r="W15" i="5"/>
  <c r="X15" i="5" s="1"/>
  <c r="Y15" i="5" s="1"/>
  <c r="Z15" i="5" s="1"/>
  <c r="AA15" i="5" s="1"/>
  <c r="AB15" i="5" s="1"/>
  <c r="T15" i="5"/>
  <c r="S15" i="5"/>
  <c r="R15" i="5"/>
  <c r="Q15" i="5"/>
  <c r="P15" i="5"/>
  <c r="O15" i="5"/>
  <c r="L15" i="5"/>
  <c r="U15" i="5" s="1"/>
  <c r="W14" i="5"/>
  <c r="X14" i="5" s="1"/>
  <c r="Y14" i="5" s="1"/>
  <c r="Z14" i="5" s="1"/>
  <c r="AA14" i="5" s="1"/>
  <c r="AB14" i="5" s="1"/>
  <c r="T14" i="5"/>
  <c r="S14" i="5"/>
  <c r="R14" i="5"/>
  <c r="Q14" i="5"/>
  <c r="P14" i="5"/>
  <c r="O14" i="5"/>
  <c r="L14" i="5"/>
  <c r="U14" i="5" s="1"/>
  <c r="AG13" i="5"/>
  <c r="W13" i="5"/>
  <c r="X13" i="5" s="1"/>
  <c r="Y13" i="5" s="1"/>
  <c r="Z13" i="5" s="1"/>
  <c r="AA13" i="5" s="1"/>
  <c r="AB13" i="5" s="1"/>
  <c r="T13" i="5"/>
  <c r="S13" i="5"/>
  <c r="R13" i="5"/>
  <c r="Q13" i="5"/>
  <c r="P13" i="5"/>
  <c r="O13" i="5"/>
  <c r="L13" i="5"/>
  <c r="U13" i="5" s="1"/>
  <c r="W12" i="5"/>
  <c r="X12" i="5" s="1"/>
  <c r="Y12" i="5" s="1"/>
  <c r="T12" i="5"/>
  <c r="S12" i="5"/>
  <c r="R12" i="5"/>
  <c r="Q12" i="5"/>
  <c r="P12" i="5"/>
  <c r="O12" i="5"/>
  <c r="L12" i="5"/>
  <c r="B2" i="5"/>
  <c r="L25" i="6" l="1"/>
  <c r="U25" i="6" s="1"/>
  <c r="AB23" i="6"/>
  <c r="W34" i="6"/>
  <c r="D25" i="6"/>
  <c r="D7" i="6" s="1"/>
  <c r="C7" i="5"/>
  <c r="B29" i="5"/>
  <c r="T25" i="5"/>
  <c r="T29" i="5" s="1"/>
  <c r="AG18" i="6"/>
  <c r="AG19" i="6"/>
  <c r="D7" i="5"/>
  <c r="AH13" i="5"/>
  <c r="AH20" i="5"/>
  <c r="AH14" i="5"/>
  <c r="AH17" i="5"/>
  <c r="AG18" i="5"/>
  <c r="AH18" i="5"/>
  <c r="AG22" i="5"/>
  <c r="AH22" i="5"/>
  <c r="AH16" i="5"/>
  <c r="AH23" i="5"/>
  <c r="E7" i="5"/>
  <c r="X33" i="5"/>
  <c r="X35" i="5" s="1"/>
  <c r="B29" i="6"/>
  <c r="AD29" i="6"/>
  <c r="Z16" i="6"/>
  <c r="AA16" i="6" s="1"/>
  <c r="AB16" i="6" s="1"/>
  <c r="Z34" i="6"/>
  <c r="Z35" i="6" s="1"/>
  <c r="Z36" i="6" s="1"/>
  <c r="AH22" i="6"/>
  <c r="I29" i="6"/>
  <c r="AH18" i="6"/>
  <c r="AH20" i="6"/>
  <c r="AE29" i="6"/>
  <c r="W33" i="6"/>
  <c r="AH21" i="6"/>
  <c r="J29" i="6"/>
  <c r="E7" i="6"/>
  <c r="C29" i="6"/>
  <c r="O25" i="6"/>
  <c r="O29" i="6" s="1"/>
  <c r="Q25" i="6"/>
  <c r="Q29" i="6" s="1"/>
  <c r="W25" i="6"/>
  <c r="T25" i="6"/>
  <c r="T29" i="6" s="1"/>
  <c r="AG15" i="5"/>
  <c r="AE29" i="5"/>
  <c r="AG14" i="5"/>
  <c r="AH15" i="5"/>
  <c r="AG17" i="5"/>
  <c r="AG19" i="5"/>
  <c r="AH12" i="5"/>
  <c r="AH19" i="5"/>
  <c r="AD29" i="5"/>
  <c r="AG12" i="5"/>
  <c r="AG21" i="5"/>
  <c r="K29" i="5"/>
  <c r="W33" i="5"/>
  <c r="AB33" i="5" s="1"/>
  <c r="J29" i="5"/>
  <c r="S25" i="5"/>
  <c r="S29" i="5" s="1"/>
  <c r="P25" i="5"/>
  <c r="P29" i="5" s="1"/>
  <c r="L25" i="5"/>
  <c r="L29" i="5" s="1"/>
  <c r="F29" i="5"/>
  <c r="W25" i="5"/>
  <c r="Z12" i="6"/>
  <c r="Y25" i="6"/>
  <c r="X25" i="6"/>
  <c r="AG14" i="6"/>
  <c r="AG22" i="6"/>
  <c r="P25" i="6"/>
  <c r="P29" i="6" s="1"/>
  <c r="X33" i="6"/>
  <c r="X35" i="6" s="1"/>
  <c r="X36" i="6" s="1"/>
  <c r="AA34" i="6"/>
  <c r="AA35" i="6" s="1"/>
  <c r="AA36" i="6" s="1"/>
  <c r="Y33" i="6"/>
  <c r="Y35" i="6" s="1"/>
  <c r="Y36" i="6" s="1"/>
  <c r="AG20" i="6"/>
  <c r="R25" i="6"/>
  <c r="R29" i="6" s="1"/>
  <c r="AG15" i="6"/>
  <c r="AG23" i="6"/>
  <c r="S25" i="6"/>
  <c r="S29" i="6" s="1"/>
  <c r="F29" i="6"/>
  <c r="L31" i="6"/>
  <c r="G29" i="6"/>
  <c r="U12" i="6"/>
  <c r="Z12" i="5"/>
  <c r="Y25" i="5"/>
  <c r="O25" i="5"/>
  <c r="O29" i="5" s="1"/>
  <c r="X25" i="5"/>
  <c r="Z34" i="5"/>
  <c r="AB34" i="5" s="1"/>
  <c r="AA34" i="5"/>
  <c r="AA35" i="5" s="1"/>
  <c r="Q25" i="5"/>
  <c r="Q29" i="5" s="1"/>
  <c r="Y33" i="5"/>
  <c r="Y35" i="5" s="1"/>
  <c r="R25" i="5"/>
  <c r="R29" i="5" s="1"/>
  <c r="Z33" i="5"/>
  <c r="L31" i="5"/>
  <c r="G29" i="5"/>
  <c r="U12" i="5"/>
  <c r="W35" i="5" l="1"/>
  <c r="D29" i="5"/>
  <c r="W35" i="6"/>
  <c r="W36" i="6" s="1"/>
  <c r="D29" i="6"/>
  <c r="AB34" i="6"/>
  <c r="L29" i="6"/>
  <c r="AB33" i="6"/>
  <c r="U25" i="5"/>
  <c r="AB35" i="5"/>
  <c r="AA12" i="6"/>
  <c r="Z25" i="6"/>
  <c r="Z35" i="5"/>
  <c r="AA12" i="5"/>
  <c r="Z25" i="5"/>
  <c r="AB35" i="6" l="1"/>
  <c r="AB36" i="6" s="1"/>
  <c r="AB12" i="6"/>
  <c r="AB25" i="6" s="1"/>
  <c r="AA25" i="6"/>
  <c r="AB12" i="5"/>
  <c r="AB25" i="5" s="1"/>
  <c r="AA25" i="5"/>
  <c r="AB31" i="6" l="1"/>
  <c r="AB31" i="5"/>
</calcChain>
</file>

<file path=xl/sharedStrings.xml><?xml version="1.0" encoding="utf-8"?>
<sst xmlns="http://schemas.openxmlformats.org/spreadsheetml/2006/main" count="142" uniqueCount="68">
  <si>
    <t>Fun Money Spend Analysis Tool</t>
  </si>
  <si>
    <t>FUN MONEY Spending Analysis</t>
  </si>
  <si>
    <t>As-of</t>
  </si>
  <si>
    <t>Discretionary Performance</t>
  </si>
  <si>
    <t>Budget</t>
  </si>
  <si>
    <t>Actual</t>
  </si>
  <si>
    <t>Diff.</t>
  </si>
  <si>
    <t>YTD</t>
  </si>
  <si>
    <t>Estimated New Amount - PERCENT REDUCTION</t>
  </si>
  <si>
    <t>$ Amount</t>
  </si>
  <si>
    <t>% Amount</t>
  </si>
  <si>
    <t>+Clothes</t>
  </si>
  <si>
    <t>+Eating Out</t>
  </si>
  <si>
    <t>+ Alcohol</t>
  </si>
  <si>
    <t>+Amazon</t>
  </si>
  <si>
    <t>+ Cash</t>
  </si>
  <si>
    <t>Difference - Budget</t>
  </si>
  <si>
    <t>Amazon</t>
  </si>
  <si>
    <t>Eating Out</t>
  </si>
  <si>
    <t>Cash</t>
  </si>
  <si>
    <t>Alcohol</t>
  </si>
  <si>
    <t>Clothes</t>
  </si>
  <si>
    <t>Total</t>
  </si>
  <si>
    <t>% Tot</t>
  </si>
  <si>
    <t>Gas</t>
  </si>
  <si>
    <t>Grocery</t>
  </si>
  <si>
    <t>December</t>
  </si>
  <si>
    <t>November</t>
  </si>
  <si>
    <t>October</t>
  </si>
  <si>
    <t>Change</t>
  </si>
  <si>
    <t>Current Target:</t>
  </si>
  <si>
    <t>Delta:</t>
  </si>
  <si>
    <t>AVG REDUCTION AMT ($)</t>
  </si>
  <si>
    <t>ANNUAL TOTALS</t>
  </si>
  <si>
    <t>CURRENT:</t>
  </si>
  <si>
    <t>NEW - BUDGET:</t>
  </si>
  <si>
    <t>Prior year</t>
  </si>
  <si>
    <t>Why use this tool?</t>
  </si>
  <si>
    <t>When to use this tool?</t>
  </si>
  <si>
    <t>How to use this tool?</t>
  </si>
  <si>
    <t>Travel</t>
  </si>
  <si>
    <t>ANNUALIZED AMT:</t>
  </si>
  <si>
    <t xml:space="preserve">Disclaimer: The following spreadsheet model is for illustrative purposes only and can be modified by user. </t>
  </si>
  <si>
    <t>$ Amt-Gas &amp; Grocery</t>
  </si>
  <si>
    <t>Simulate reductions in categories to achieve target Fun Money spending</t>
  </si>
  <si>
    <t>Use the tool when you need to understand where and why Fun Money spending is missing target</t>
  </si>
  <si>
    <r>
      <t xml:space="preserve">This tool is only viable if you track Fun Money spending each month (see </t>
    </r>
    <r>
      <rPr>
        <i/>
        <sz val="11"/>
        <color theme="1"/>
        <rFont val="Calibri"/>
        <family val="2"/>
        <scheme val="minor"/>
      </rPr>
      <t>Following Your Money</t>
    </r>
    <r>
      <rPr>
        <sz val="11"/>
        <color theme="1"/>
        <rFont val="Calibri"/>
        <family val="2"/>
        <scheme val="minor"/>
      </rPr>
      <t xml:space="preserve"> playbook)</t>
    </r>
  </si>
  <si>
    <t>Track spending in top Fun Money (discretionary) categories</t>
  </si>
  <si>
    <t>See "Illustration w Notes" worksheet for instructions</t>
  </si>
  <si>
    <t>Month</t>
  </si>
  <si>
    <t>Est.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</si>
  <si>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</si>
  <si>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</si>
  <si>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</si>
  <si>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</si>
  <si>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</si>
  <si>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</si>
  <si>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</si>
  <si>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</si>
  <si>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</si>
  <si>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t>AVG</t>
  </si>
  <si>
    <t xml:space="preserve">Add your data to "Template" worksheet </t>
  </si>
  <si>
    <t>DIYmoneytrack.com. All rights reserved. Send any feedback to ed@diymoneytrack.com.</t>
  </si>
  <si>
    <t>You want to calculate the specific amount of reductions needed by Fun Money spend category</t>
  </si>
  <si>
    <t>House</t>
  </si>
  <si>
    <t>+House</t>
  </si>
  <si>
    <t>$ Amount*</t>
  </si>
  <si>
    <t>*Exclude essential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</si>
</sst>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m/d/yy;@"/>
    <numFmt numFmtId="166" formatCode="_(* #,##0_);_(* \(#,##0\);_(* &quot;-&quot;??_);_(@_)"/>
    <numFmt numFmtId="167" formatCode="_(&quot;$&quot;* #,##0_);_(&quot;$&quot;* \(#,##0\);_(&quot;$&quot;* &quot;-&quot;??_);_(@_)"/>
  </numFmts>
  <fonts count="22" x14ac:knownFonts="1">
    <font>
      <sz val="11"/>
      <color theme="1"/>
      <name val="Calibri"/>
      <family val="2"/>
      <scheme val="minor"/>
    </font>
    <font>
      <sz val="10"/>
      <name val="Helv"/>
    </font>
    <font>
      <b/>
      <sz val="12"/>
      <name val="Helv"/>
    </font>
    <font>
      <u/>
      <sz val="8"/>
      <name val="Helv"/>
    </font>
    <font>
      <sz val="10"/>
      <name val="Arial"/>
      <family val="2"/>
    </font>
    <font>
      <sz val="8"/>
      <name val="Helv"/>
    </font>
    <font>
      <u/>
      <sz val="9"/>
      <name val="Helv"/>
    </font>
    <font>
      <sz val="9"/>
      <name val="Helv"/>
    </font>
    <font>
      <u val="singleAccounting"/>
      <sz val="9"/>
      <name val="Helv"/>
    </font>
    <font>
      <u val="singleAccounting"/>
      <sz val="10"/>
      <name val="Helv"/>
    </font>
    <font>
      <b/>
      <sz val="9"/>
      <name val="Helv"/>
    </font>
    <font>
      <b/>
      <sz val="10"/>
      <name val="Helv"/>
    </font>
    <font>
      <b/>
      <sz val="9"/>
      <color rgb="FFC00000"/>
      <name val="Helv"/>
    </font>
    <font>
      <b/>
      <u/>
      <sz val="9"/>
      <name val="Helv"/>
    </font>
    <font>
      <sz val="9"/>
      <color rgb="FFC00000"/>
      <name val="Helv"/>
    </font>
    <font>
      <b/>
      <sz val="11"/>
      <color rgb="FF0070C0"/>
      <name val="Calibri"/>
      <family val="2"/>
      <scheme val="minor"/>
    </font>
    <font>
      <b/>
      <sz val="9"/>
      <color rgb="FF0033CC"/>
      <name val="Helv"/>
    </font>
    <font>
      <sz val="11"/>
      <color theme="1"/>
      <name val="Calibri"/>
      <family val="2"/>
      <scheme val="minor"/>
    </font>
    <font>
      <b/>
      <sz val="10"/>
      <color rgb="FFC00000"/>
      <name val="Helv"/>
    </font>
    <font>
      <b/>
      <sz val="16"/>
      <color rgb="FF00B05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6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</borders>
  <cellStyleXfs count="6">
    <xf numFmtId="0" fontId="0" fillId="0" borderId="0"/>
    <xf numFmtId="164" fontId="1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7" fillId="0" borderId="0" applyFont="0" applyFill="0" applyBorder="0" applyAlignment="0" applyProtection="0"/>
  </cellStyleXfs>
  <cellXfs count="94">
    <xf numFmtId="0" fontId="0" fillId="0" borderId="0" xfId="0"/>
    <xf numFmtId="164" fontId="2" fillId="0" borderId="0" xfId="1" applyFont="1"/>
    <xf numFmtId="164" fontId="1" fillId="0" borderId="0" xfId="1"/>
    <xf numFmtId="164" fontId="3" fillId="0" borderId="0" xfId="1" applyFont="1"/>
    <xf numFmtId="166" fontId="5" fillId="0" borderId="0" xfId="2" applyNumberFormat="1" applyFont="1" applyAlignment="1"/>
    <xf numFmtId="164" fontId="5" fillId="0" borderId="0" xfId="1" applyFont="1"/>
    <xf numFmtId="164" fontId="6" fillId="0" borderId="0" xfId="1" applyFont="1"/>
    <xf numFmtId="166" fontId="7" fillId="0" borderId="0" xfId="2" applyNumberFormat="1" applyFont="1" applyAlignment="1"/>
    <xf numFmtId="164" fontId="7" fillId="0" borderId="0" xfId="1" applyFont="1"/>
    <xf numFmtId="166" fontId="8" fillId="0" borderId="0" xfId="2" applyNumberFormat="1" applyFont="1" applyAlignment="1">
      <alignment horizontal="right"/>
    </xf>
    <xf numFmtId="164" fontId="8" fillId="0" borderId="0" xfId="1" applyFont="1" applyAlignment="1">
      <alignment horizontal="right"/>
    </xf>
    <xf numFmtId="164" fontId="9" fillId="0" borderId="0" xfId="1" applyFont="1" applyAlignment="1">
      <alignment horizontal="right"/>
    </xf>
    <xf numFmtId="164" fontId="10" fillId="0" borderId="0" xfId="1" applyFont="1"/>
    <xf numFmtId="166" fontId="10" fillId="0" borderId="0" xfId="2" applyNumberFormat="1" applyFont="1" applyAlignment="1"/>
    <xf numFmtId="166" fontId="11" fillId="0" borderId="0" xfId="2" applyNumberFormat="1" applyFont="1" applyAlignment="1"/>
    <xf numFmtId="164" fontId="5" fillId="0" borderId="1" xfId="1" applyFont="1" applyBorder="1"/>
    <xf numFmtId="164" fontId="1" fillId="0" borderId="1" xfId="1" applyBorder="1"/>
    <xf numFmtId="164" fontId="5" fillId="0" borderId="1" xfId="1" applyFont="1" applyBorder="1" applyAlignment="1">
      <alignment horizontal="center"/>
    </xf>
    <xf numFmtId="164" fontId="7" fillId="0" borderId="1" xfId="1" applyFont="1" applyBorder="1"/>
    <xf numFmtId="164" fontId="7" fillId="0" borderId="1" xfId="1" applyFont="1" applyBorder="1" applyAlignment="1">
      <alignment horizontal="right"/>
    </xf>
    <xf numFmtId="164" fontId="6" fillId="0" borderId="0" xfId="1" quotePrefix="1" applyFont="1" applyAlignment="1">
      <alignment horizontal="center"/>
    </xf>
    <xf numFmtId="164" fontId="7" fillId="0" borderId="0" xfId="1" applyFont="1" applyAlignment="1">
      <alignment horizontal="center"/>
    </xf>
    <xf numFmtId="164" fontId="6" fillId="0" borderId="0" xfId="1" applyFont="1" applyAlignment="1">
      <alignment horizontal="right"/>
    </xf>
    <xf numFmtId="164" fontId="7" fillId="3" borderId="0" xfId="1" applyFont="1" applyFill="1"/>
    <xf numFmtId="164" fontId="10" fillId="3" borderId="0" xfId="1" applyFont="1" applyFill="1"/>
    <xf numFmtId="17" fontId="7" fillId="0" borderId="0" xfId="1" applyNumberFormat="1" applyFont="1" applyAlignment="1">
      <alignment horizontal="center"/>
    </xf>
    <xf numFmtId="166" fontId="10" fillId="5" borderId="0" xfId="2" applyNumberFormat="1" applyFont="1" applyFill="1" applyAlignment="1"/>
    <xf numFmtId="9" fontId="7" fillId="0" borderId="0" xfId="3" applyFont="1" applyAlignment="1"/>
    <xf numFmtId="9" fontId="10" fillId="5" borderId="0" xfId="3" applyFont="1" applyFill="1" applyAlignment="1"/>
    <xf numFmtId="166" fontId="7" fillId="0" borderId="0" xfId="2" applyNumberFormat="1" applyFont="1" applyBorder="1" applyAlignment="1"/>
    <xf numFmtId="166" fontId="10" fillId="5" borderId="0" xfId="2" applyNumberFormat="1" applyFont="1" applyFill="1" applyBorder="1" applyAlignment="1"/>
    <xf numFmtId="9" fontId="7" fillId="0" borderId="0" xfId="3" applyFont="1" applyBorder="1" applyAlignment="1"/>
    <xf numFmtId="9" fontId="10" fillId="5" borderId="0" xfId="3" applyFont="1" applyFill="1" applyBorder="1" applyAlignment="1"/>
    <xf numFmtId="166" fontId="7" fillId="0" borderId="0" xfId="2" applyNumberFormat="1" applyFont="1" applyFill="1" applyAlignment="1"/>
    <xf numFmtId="164" fontId="6" fillId="0" borderId="1" xfId="1" applyFont="1" applyBorder="1" applyAlignment="1">
      <alignment horizontal="right"/>
    </xf>
    <xf numFmtId="166" fontId="6" fillId="0" borderId="1" xfId="2" applyNumberFormat="1" applyFont="1" applyBorder="1" applyAlignment="1">
      <alignment horizontal="right"/>
    </xf>
    <xf numFmtId="166" fontId="13" fillId="5" borderId="1" xfId="2" applyNumberFormat="1" applyFont="1" applyFill="1" applyBorder="1" applyAlignment="1">
      <alignment horizontal="right"/>
    </xf>
    <xf numFmtId="164" fontId="6" fillId="5" borderId="1" xfId="1" applyFont="1" applyFill="1" applyBorder="1" applyAlignment="1">
      <alignment horizontal="right"/>
    </xf>
    <xf numFmtId="164" fontId="13" fillId="5" borderId="0" xfId="1" applyFont="1" applyFill="1" applyAlignment="1">
      <alignment horizontal="right"/>
    </xf>
    <xf numFmtId="164" fontId="10" fillId="0" borderId="0" xfId="1" applyFont="1" applyAlignment="1">
      <alignment horizontal="right"/>
    </xf>
    <xf numFmtId="166" fontId="10" fillId="4" borderId="0" xfId="2" applyNumberFormat="1" applyFont="1" applyFill="1" applyAlignment="1"/>
    <xf numFmtId="9" fontId="10" fillId="0" borderId="0" xfId="3" applyFont="1" applyAlignment="1"/>
    <xf numFmtId="166" fontId="10" fillId="6" borderId="2" xfId="2" applyNumberFormat="1" applyFont="1" applyFill="1" applyBorder="1" applyAlignment="1"/>
    <xf numFmtId="166" fontId="10" fillId="0" borderId="0" xfId="2" applyNumberFormat="1" applyFont="1" applyFill="1" applyAlignment="1"/>
    <xf numFmtId="166" fontId="10" fillId="2" borderId="3" xfId="2" applyNumberFormat="1" applyFont="1" applyFill="1" applyBorder="1" applyAlignment="1"/>
    <xf numFmtId="166" fontId="10" fillId="0" borderId="4" xfId="2" applyNumberFormat="1" applyFont="1" applyBorder="1" applyAlignment="1"/>
    <xf numFmtId="164" fontId="10" fillId="5" borderId="0" xfId="1" applyFont="1" applyFill="1" applyAlignment="1">
      <alignment horizontal="right"/>
    </xf>
    <xf numFmtId="166" fontId="10" fillId="5" borderId="4" xfId="2" applyNumberFormat="1" applyFont="1" applyFill="1" applyBorder="1" applyAlignment="1"/>
    <xf numFmtId="166" fontId="10" fillId="7" borderId="2" xfId="2" applyNumberFormat="1" applyFont="1" applyFill="1" applyBorder="1" applyAlignment="1"/>
    <xf numFmtId="164" fontId="7" fillId="0" borderId="4" xfId="1" applyFont="1" applyBorder="1"/>
    <xf numFmtId="164" fontId="10" fillId="0" borderId="8" xfId="1" applyFont="1" applyBorder="1" applyAlignment="1">
      <alignment horizontal="right"/>
    </xf>
    <xf numFmtId="164" fontId="10" fillId="8" borderId="8" xfId="1" applyFont="1" applyFill="1" applyBorder="1"/>
    <xf numFmtId="164" fontId="10" fillId="8" borderId="10" xfId="1" applyFont="1" applyFill="1" applyBorder="1"/>
    <xf numFmtId="164" fontId="10" fillId="8" borderId="10" xfId="1" applyFont="1" applyFill="1" applyBorder="1" applyAlignment="1">
      <alignment horizontal="right"/>
    </xf>
    <xf numFmtId="166" fontId="10" fillId="8" borderId="10" xfId="2" applyNumberFormat="1" applyFont="1" applyFill="1" applyBorder="1"/>
    <xf numFmtId="166" fontId="10" fillId="8" borderId="10" xfId="2" applyNumberFormat="1" applyFont="1" applyFill="1" applyBorder="1" applyAlignment="1"/>
    <xf numFmtId="166" fontId="10" fillId="8" borderId="11" xfId="2" applyNumberFormat="1" applyFont="1" applyFill="1" applyBorder="1" applyAlignment="1"/>
    <xf numFmtId="165" fontId="1" fillId="2" borderId="0" xfId="1" applyNumberFormat="1" applyFill="1" applyAlignment="1">
      <alignment horizontal="right"/>
    </xf>
    <xf numFmtId="166" fontId="7" fillId="0" borderId="0" xfId="2" applyNumberFormat="1" applyFont="1" applyFill="1" applyBorder="1" applyAlignment="1"/>
    <xf numFmtId="166" fontId="14" fillId="0" borderId="0" xfId="2" applyNumberFormat="1" applyFont="1" applyFill="1" applyAlignment="1"/>
    <xf numFmtId="164" fontId="10" fillId="5" borderId="0" xfId="1" quotePrefix="1" applyFont="1" applyFill="1" applyAlignment="1">
      <alignment horizontal="right"/>
    </xf>
    <xf numFmtId="164" fontId="10" fillId="0" borderId="5" xfId="1" applyFont="1" applyBorder="1" applyAlignment="1">
      <alignment horizontal="center"/>
    </xf>
    <xf numFmtId="166" fontId="10" fillId="0" borderId="6" xfId="2" applyNumberFormat="1" applyFont="1" applyFill="1" applyBorder="1" applyAlignment="1"/>
    <xf numFmtId="166" fontId="10" fillId="0" borderId="7" xfId="2" applyNumberFormat="1" applyFont="1" applyFill="1" applyBorder="1" applyAlignment="1"/>
    <xf numFmtId="166" fontId="10" fillId="0" borderId="5" xfId="2" applyNumberFormat="1" applyFont="1" applyBorder="1" applyAlignment="1"/>
    <xf numFmtId="166" fontId="10" fillId="10" borderId="6" xfId="2" applyNumberFormat="1" applyFont="1" applyFill="1" applyBorder="1" applyAlignment="1"/>
    <xf numFmtId="166" fontId="10" fillId="0" borderId="6" xfId="2" applyNumberFormat="1" applyFont="1" applyBorder="1" applyAlignment="1"/>
    <xf numFmtId="166" fontId="10" fillId="10" borderId="7" xfId="2" applyNumberFormat="1" applyFont="1" applyFill="1" applyBorder="1" applyAlignment="1"/>
    <xf numFmtId="9" fontId="10" fillId="0" borderId="5" xfId="3" applyFont="1" applyBorder="1" applyAlignment="1"/>
    <xf numFmtId="9" fontId="10" fillId="0" borderId="6" xfId="3" applyFont="1" applyBorder="1" applyAlignment="1"/>
    <xf numFmtId="9" fontId="10" fillId="0" borderId="7" xfId="3" applyFont="1" applyBorder="1" applyAlignment="1"/>
    <xf numFmtId="164" fontId="7" fillId="5" borderId="0" xfId="1" applyFont="1" applyFill="1"/>
    <xf numFmtId="164" fontId="7" fillId="0" borderId="0" xfId="1" applyFont="1" applyAlignment="1">
      <alignment horizontal="right"/>
    </xf>
    <xf numFmtId="164" fontId="1" fillId="4" borderId="0" xfId="1" applyFill="1"/>
    <xf numFmtId="164" fontId="10" fillId="4" borderId="0" xfId="1" applyFont="1" applyFill="1" applyAlignment="1">
      <alignment horizontal="right"/>
    </xf>
    <xf numFmtId="164" fontId="10" fillId="4" borderId="0" xfId="1" applyFont="1" applyFill="1"/>
    <xf numFmtId="166" fontId="6" fillId="0" borderId="1" xfId="2" applyNumberFormat="1" applyFont="1" applyFill="1" applyBorder="1" applyAlignment="1">
      <alignment horizontal="right"/>
    </xf>
    <xf numFmtId="9" fontId="7" fillId="0" borderId="0" xfId="3" applyFont="1" applyFill="1" applyAlignment="1"/>
    <xf numFmtId="9" fontId="7" fillId="0" borderId="0" xfId="3" applyFont="1" applyFill="1" applyBorder="1" applyAlignment="1"/>
    <xf numFmtId="9" fontId="10" fillId="0" borderId="0" xfId="3" applyFont="1" applyFill="1" applyAlignment="1"/>
    <xf numFmtId="0" fontId="15" fillId="0" borderId="0" xfId="0" applyFont="1"/>
    <xf numFmtId="166" fontId="16" fillId="2" borderId="2" xfId="2" applyNumberFormat="1" applyFont="1" applyFill="1" applyBorder="1" applyAlignment="1"/>
    <xf numFmtId="167" fontId="7" fillId="0" borderId="0" xfId="5" applyNumberFormat="1" applyFont="1"/>
    <xf numFmtId="164" fontId="18" fillId="2" borderId="0" xfId="1" applyFont="1" applyFill="1"/>
    <xf numFmtId="164" fontId="1" fillId="2" borderId="0" xfId="1" applyFill="1"/>
    <xf numFmtId="0" fontId="19" fillId="0" borderId="0" xfId="0" applyFont="1"/>
    <xf numFmtId="0" fontId="0" fillId="0" borderId="1" xfId="0" applyBorder="1"/>
    <xf numFmtId="0" fontId="21" fillId="0" borderId="0" xfId="0" applyFont="1"/>
    <xf numFmtId="166" fontId="11" fillId="0" borderId="9" xfId="2" applyNumberFormat="1" applyFont="1" applyFill="1" applyBorder="1" applyAlignment="1"/>
    <xf numFmtId="166" fontId="11" fillId="0" borderId="0" xfId="2" applyNumberFormat="1" applyFont="1" applyAlignment="1">
      <alignment horizontal="right"/>
    </xf>
    <xf numFmtId="9" fontId="12" fillId="9" borderId="12" xfId="3" applyFont="1" applyFill="1" applyBorder="1" applyAlignment="1">
      <alignment horizontal="center"/>
    </xf>
    <xf numFmtId="164" fontId="5" fillId="0" borderId="0" xfId="1" quotePrefix="1" applyFont="1"/>
    <xf numFmtId="164" fontId="6" fillId="0" borderId="0" xfId="1" quotePrefix="1" applyFont="1" applyAlignment="1">
      <alignment horizontal="center"/>
    </xf>
    <xf numFmtId="164" fontId="7" fillId="0" borderId="0" xfId="1" applyFont="1" applyAlignment="1">
      <alignment horizontal="center"/>
    </xf>
  </cellXfs>
  <cellStyles count="6">
    <cellStyle name="Comma 2" xfId="2" xr:uid="{00000000-0005-0000-0000-000000000000}"/>
    <cellStyle name="Currency" xfId="5" builtinId="4"/>
    <cellStyle name="Currency 2" xfId="4" xr:uid="{00000000-0005-0000-0000-000001000000}"/>
    <cellStyle name="Normal" xfId="0" builtinId="0"/>
    <cellStyle name="Normal 2" xfId="1" xr:uid="{00000000-0005-0000-0000-000003000000}"/>
    <cellStyle name="Percent 2" xfId="3" xr:uid="{00000000-0005-0000-0000-000004000000}"/>
  </cellStyles>
  <dxfs count="35"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33CC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2</xdr:row>
      <xdr:rowOff>0</xdr:rowOff>
    </xdr:from>
    <xdr:to>
      <xdr:col>9</xdr:col>
      <xdr:colOff>161925</xdr:colOff>
      <xdr:row>7</xdr:row>
      <xdr:rowOff>0</xdr:rowOff>
    </xdr:to>
    <xdr:sp macro="" textlink="">
      <xdr:nvSpPr>
        <xdr:cNvPr id="2" name="Speech Bubble: Rectangle 1">
          <a:extLst>
            <a:ext uri="{FF2B5EF4-FFF2-40B4-BE49-F238E27FC236}">
              <a16:creationId xmlns:a16="http://schemas.microsoft.com/office/drawing/2014/main" id="{16642D96-4E25-4A28-80C7-C9ADEF55F616}"/>
            </a:ext>
          </a:extLst>
        </xdr:cNvPr>
        <xdr:cNvSpPr/>
      </xdr:nvSpPr>
      <xdr:spPr>
        <a:xfrm>
          <a:off x="3781425" y="361950"/>
          <a:ext cx="1952625" cy="666750"/>
        </a:xfrm>
        <a:prstGeom prst="wedgeRectCallout">
          <a:avLst>
            <a:gd name="adj1" fmla="val -138348"/>
            <a:gd name="adj2" fmla="val 161091"/>
          </a:avLst>
        </a:prstGeom>
        <a:solidFill>
          <a:srgbClr val="CCFF66"/>
        </a:solidFill>
        <a:ln w="22225"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>
              <a:solidFill>
                <a:sysClr val="windowText" lastClr="000000"/>
              </a:solidFill>
            </a:rPr>
            <a:t>(1) </a:t>
          </a:r>
          <a:r>
            <a:rPr lang="en-US" sz="1100">
              <a:solidFill>
                <a:sysClr val="windowText" lastClr="000000"/>
              </a:solidFill>
            </a:rPr>
            <a:t>Monthly Fun Money calculation (Income minus Essential</a:t>
          </a:r>
          <a:r>
            <a:rPr lang="en-US" sz="1100" baseline="0">
              <a:solidFill>
                <a:sysClr val="windowText" lastClr="000000"/>
              </a:solidFill>
            </a:rPr>
            <a:t> </a:t>
          </a:r>
          <a:r>
            <a:rPr lang="en-US" sz="1100">
              <a:solidFill>
                <a:sysClr val="windowText" lastClr="000000"/>
              </a:solidFill>
            </a:rPr>
            <a:t>Expenses &amp;</a:t>
          </a:r>
          <a:r>
            <a:rPr lang="en-US" sz="1100" baseline="0">
              <a:solidFill>
                <a:sysClr val="windowText" lastClr="000000"/>
              </a:solidFill>
            </a:rPr>
            <a:t> </a:t>
          </a:r>
          <a:r>
            <a:rPr lang="en-US" sz="1100">
              <a:solidFill>
                <a:sysClr val="windowText" lastClr="000000"/>
              </a:solidFill>
            </a:rPr>
            <a:t>Savings).</a:t>
          </a:r>
        </a:p>
      </xdr:txBody>
    </xdr:sp>
    <xdr:clientData/>
  </xdr:twoCellAnchor>
  <xdr:twoCellAnchor>
    <xdr:from>
      <xdr:col>7</xdr:col>
      <xdr:colOff>85725</xdr:colOff>
      <xdr:row>31</xdr:row>
      <xdr:rowOff>152400</xdr:rowOff>
    </xdr:from>
    <xdr:to>
      <xdr:col>10</xdr:col>
      <xdr:colOff>85725</xdr:colOff>
      <xdr:row>35</xdr:row>
      <xdr:rowOff>133350</xdr:rowOff>
    </xdr:to>
    <xdr:sp macro="" textlink="">
      <xdr:nvSpPr>
        <xdr:cNvPr id="4" name="Speech Bubble: Rectangle 3">
          <a:extLst>
            <a:ext uri="{FF2B5EF4-FFF2-40B4-BE49-F238E27FC236}">
              <a16:creationId xmlns:a16="http://schemas.microsoft.com/office/drawing/2014/main" id="{4425EF6B-7E3B-4A08-BF45-2A3B48409B5E}"/>
            </a:ext>
          </a:extLst>
        </xdr:cNvPr>
        <xdr:cNvSpPr/>
      </xdr:nvSpPr>
      <xdr:spPr>
        <a:xfrm>
          <a:off x="4514850" y="5114925"/>
          <a:ext cx="1733550" cy="628650"/>
        </a:xfrm>
        <a:prstGeom prst="wedgeRectCallout">
          <a:avLst>
            <a:gd name="adj1" fmla="val -84569"/>
            <a:gd name="adj2" fmla="val -165782"/>
          </a:avLst>
        </a:prstGeom>
        <a:solidFill>
          <a:schemeClr val="accent3">
            <a:lumMod val="20000"/>
            <a:lumOff val="80000"/>
          </a:schemeClr>
        </a:solidFill>
        <a:ln w="22225"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b="1">
              <a:solidFill>
                <a:sysClr val="windowText" lastClr="000000"/>
              </a:solidFill>
            </a:rPr>
            <a:t>Note:</a:t>
          </a:r>
          <a:r>
            <a:rPr lang="en-US" sz="1100">
              <a:solidFill>
                <a:sysClr val="windowText" lastClr="000000"/>
              </a:solidFill>
            </a:rPr>
            <a:t> Change from prior year. </a:t>
          </a:r>
          <a:r>
            <a:rPr lang="en-US" sz="1100" i="1">
              <a:solidFill>
                <a:sysClr val="windowText" lastClr="000000"/>
              </a:solidFill>
            </a:rPr>
            <a:t>How</a:t>
          </a:r>
          <a:r>
            <a:rPr lang="en-US" sz="1100" i="1" baseline="0">
              <a:solidFill>
                <a:sysClr val="windowText" lastClr="000000"/>
              </a:solidFill>
            </a:rPr>
            <a:t> am I tracking year-over-year?</a:t>
          </a:r>
          <a:endParaRPr lang="en-US" sz="11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295275</xdr:colOff>
      <xdr:row>1</xdr:row>
      <xdr:rowOff>57149</xdr:rowOff>
    </xdr:from>
    <xdr:to>
      <xdr:col>13</xdr:col>
      <xdr:colOff>38100</xdr:colOff>
      <xdr:row>7</xdr:row>
      <xdr:rowOff>76200</xdr:rowOff>
    </xdr:to>
    <xdr:sp macro="" textlink="">
      <xdr:nvSpPr>
        <xdr:cNvPr id="5" name="Speech Bubble: Rectangle 4">
          <a:extLst>
            <a:ext uri="{FF2B5EF4-FFF2-40B4-BE49-F238E27FC236}">
              <a16:creationId xmlns:a16="http://schemas.microsoft.com/office/drawing/2014/main" id="{D34E21BA-9EF8-4760-9C7F-335A94B64DC9}"/>
            </a:ext>
          </a:extLst>
        </xdr:cNvPr>
        <xdr:cNvSpPr/>
      </xdr:nvSpPr>
      <xdr:spPr>
        <a:xfrm>
          <a:off x="5867400" y="257174"/>
          <a:ext cx="1495425" cy="847726"/>
        </a:xfrm>
        <a:prstGeom prst="wedgeRectCallout">
          <a:avLst>
            <a:gd name="adj1" fmla="val -64283"/>
            <a:gd name="adj2" fmla="val 86267"/>
          </a:avLst>
        </a:prstGeom>
        <a:solidFill>
          <a:srgbClr val="CCFF66"/>
        </a:solidFill>
        <a:ln w="22225"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>
              <a:solidFill>
                <a:sysClr val="windowText" lastClr="000000"/>
              </a:solidFill>
            </a:rPr>
            <a:t>(2) </a:t>
          </a:r>
          <a:r>
            <a:rPr lang="en-US" sz="1100">
              <a:solidFill>
                <a:sysClr val="windowText" lastClr="000000"/>
              </a:solidFill>
            </a:rPr>
            <a:t>Track your Fun</a:t>
          </a:r>
          <a:r>
            <a:rPr lang="en-US" sz="1100" baseline="0">
              <a:solidFill>
                <a:sysClr val="windowText" lastClr="000000"/>
              </a:solidFill>
            </a:rPr>
            <a:t> Money spend categories every month.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19050</xdr:colOff>
      <xdr:row>2</xdr:row>
      <xdr:rowOff>38100</xdr:rowOff>
    </xdr:from>
    <xdr:to>
      <xdr:col>22</xdr:col>
      <xdr:colOff>180975</xdr:colOff>
      <xdr:row>8</xdr:row>
      <xdr:rowOff>66675</xdr:rowOff>
    </xdr:to>
    <xdr:sp macro="" textlink="">
      <xdr:nvSpPr>
        <xdr:cNvPr id="6" name="Speech Bubble: Rectangle 5">
          <a:extLst>
            <a:ext uri="{FF2B5EF4-FFF2-40B4-BE49-F238E27FC236}">
              <a16:creationId xmlns:a16="http://schemas.microsoft.com/office/drawing/2014/main" id="{B1944112-A9F0-4FC0-92C1-860EAA1AA16B}"/>
            </a:ext>
          </a:extLst>
        </xdr:cNvPr>
        <xdr:cNvSpPr/>
      </xdr:nvSpPr>
      <xdr:spPr>
        <a:xfrm>
          <a:off x="9801225" y="400050"/>
          <a:ext cx="2009775" cy="857250"/>
        </a:xfrm>
        <a:prstGeom prst="wedgeRectCallout">
          <a:avLst>
            <a:gd name="adj1" fmla="val 86336"/>
            <a:gd name="adj2" fmla="val 49533"/>
          </a:avLst>
        </a:prstGeom>
        <a:solidFill>
          <a:srgbClr val="CCFF66"/>
        </a:solidFill>
        <a:ln w="22225"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>
              <a:solidFill>
                <a:sysClr val="windowText" lastClr="000000"/>
              </a:solidFill>
            </a:rPr>
            <a:t>(3) </a:t>
          </a:r>
          <a:r>
            <a:rPr lang="en-US" sz="1100">
              <a:solidFill>
                <a:sysClr val="windowText" lastClr="000000"/>
              </a:solidFill>
            </a:rPr>
            <a:t>Apply spend</a:t>
          </a:r>
          <a:r>
            <a:rPr lang="en-US" sz="1100" baseline="0">
              <a:solidFill>
                <a:sysClr val="windowText" lastClr="000000"/>
              </a:solidFill>
            </a:rPr>
            <a:t> reduction percentages. For example 10% reduction across all categories, as a starting point.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276225</xdr:colOff>
      <xdr:row>27</xdr:row>
      <xdr:rowOff>38101</xdr:rowOff>
    </xdr:from>
    <xdr:to>
      <xdr:col>25</xdr:col>
      <xdr:colOff>285749</xdr:colOff>
      <xdr:row>31</xdr:row>
      <xdr:rowOff>133350</xdr:rowOff>
    </xdr:to>
    <xdr:sp macro="" textlink="">
      <xdr:nvSpPr>
        <xdr:cNvPr id="7" name="Speech Bubble: Rectangle 6">
          <a:extLst>
            <a:ext uri="{FF2B5EF4-FFF2-40B4-BE49-F238E27FC236}">
              <a16:creationId xmlns:a16="http://schemas.microsoft.com/office/drawing/2014/main" id="{E770C9C9-C3C1-4574-8560-92C46B459355}"/>
            </a:ext>
          </a:extLst>
        </xdr:cNvPr>
        <xdr:cNvSpPr/>
      </xdr:nvSpPr>
      <xdr:spPr>
        <a:xfrm>
          <a:off x="11906250" y="4343401"/>
          <a:ext cx="2000249" cy="800099"/>
        </a:xfrm>
        <a:prstGeom prst="wedgeRectCallout">
          <a:avLst>
            <a:gd name="adj1" fmla="val 87012"/>
            <a:gd name="adj2" fmla="val 28736"/>
          </a:avLst>
        </a:prstGeom>
        <a:solidFill>
          <a:srgbClr val="CCFF66"/>
        </a:solidFill>
        <a:ln w="22225"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>
              <a:solidFill>
                <a:sysClr val="windowText" lastClr="000000"/>
              </a:solidFill>
            </a:rPr>
            <a:t>(4) </a:t>
          </a:r>
          <a:r>
            <a:rPr lang="en-US" sz="1100">
              <a:solidFill>
                <a:sysClr val="windowText" lastClr="000000"/>
              </a:solidFill>
            </a:rPr>
            <a:t>Adjust</a:t>
          </a:r>
          <a:r>
            <a:rPr lang="en-US" sz="1100" baseline="0">
              <a:solidFill>
                <a:sysClr val="windowText" lastClr="000000"/>
              </a:solidFill>
            </a:rPr>
            <a:t> spend category reduction percentages (in step 3) to achieve monthly Target amount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457200</xdr:colOff>
      <xdr:row>32</xdr:row>
      <xdr:rowOff>38100</xdr:rowOff>
    </xdr:from>
    <xdr:to>
      <xdr:col>17</xdr:col>
      <xdr:colOff>238126</xdr:colOff>
      <xdr:row>36</xdr:row>
      <xdr:rowOff>85725</xdr:rowOff>
    </xdr:to>
    <xdr:sp macro="" textlink="">
      <xdr:nvSpPr>
        <xdr:cNvPr id="8" name="Speech Bubble: Rectangle 7">
          <a:extLst>
            <a:ext uri="{FF2B5EF4-FFF2-40B4-BE49-F238E27FC236}">
              <a16:creationId xmlns:a16="http://schemas.microsoft.com/office/drawing/2014/main" id="{8130C36D-94EB-4A88-9672-4CC9648E6A38}"/>
            </a:ext>
          </a:extLst>
        </xdr:cNvPr>
        <xdr:cNvSpPr/>
      </xdr:nvSpPr>
      <xdr:spPr>
        <a:xfrm>
          <a:off x="6619875" y="5210175"/>
          <a:ext cx="2809876" cy="695325"/>
        </a:xfrm>
        <a:prstGeom prst="wedgeRectCallout">
          <a:avLst>
            <a:gd name="adj1" fmla="val 69785"/>
            <a:gd name="adj2" fmla="val -17039"/>
          </a:avLst>
        </a:prstGeom>
        <a:solidFill>
          <a:srgbClr val="CCFF66"/>
        </a:solidFill>
        <a:ln w="22225"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>
              <a:solidFill>
                <a:sysClr val="windowText" lastClr="000000"/>
              </a:solidFill>
            </a:rPr>
            <a:t>(5) </a:t>
          </a:r>
          <a:r>
            <a:rPr lang="en-US" sz="1100" baseline="0">
              <a:solidFill>
                <a:sysClr val="windowText" lastClr="000000"/>
              </a:solidFill>
            </a:rPr>
            <a:t>Dollar amount you need reduce category spending on average each month and new monthly and annualized budget.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</xdr:col>
      <xdr:colOff>38100</xdr:colOff>
      <xdr:row>5</xdr:row>
      <xdr:rowOff>47624</xdr:rowOff>
    </xdr:from>
    <xdr:to>
      <xdr:col>17</xdr:col>
      <xdr:colOff>400050</xdr:colOff>
      <xdr:row>7</xdr:row>
      <xdr:rowOff>152399</xdr:rowOff>
    </xdr:to>
    <xdr:sp macro="" textlink="">
      <xdr:nvSpPr>
        <xdr:cNvPr id="3" name="Speech Bubble: Rectangle 2">
          <a:extLst>
            <a:ext uri="{FF2B5EF4-FFF2-40B4-BE49-F238E27FC236}">
              <a16:creationId xmlns:a16="http://schemas.microsoft.com/office/drawing/2014/main" id="{FC5C1686-D7A6-48FD-BE67-4CA8162D7101}"/>
            </a:ext>
          </a:extLst>
        </xdr:cNvPr>
        <xdr:cNvSpPr/>
      </xdr:nvSpPr>
      <xdr:spPr>
        <a:xfrm>
          <a:off x="7458075" y="733424"/>
          <a:ext cx="2133600" cy="447675"/>
        </a:xfrm>
        <a:prstGeom prst="wedgeRectCallout">
          <a:avLst>
            <a:gd name="adj1" fmla="val -379"/>
            <a:gd name="adj2" fmla="val 68324"/>
          </a:avLst>
        </a:prstGeom>
        <a:solidFill>
          <a:schemeClr val="accent3">
            <a:lumMod val="20000"/>
            <a:lumOff val="80000"/>
          </a:schemeClr>
        </a:solidFill>
        <a:ln w="22225"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b="1">
              <a:solidFill>
                <a:sysClr val="windowText" lastClr="000000"/>
              </a:solidFill>
            </a:rPr>
            <a:t>Note:</a:t>
          </a:r>
          <a:r>
            <a:rPr lang="en-US" sz="1100" baseline="0">
              <a:solidFill>
                <a:sysClr val="windowText" lastClr="000000"/>
              </a:solidFill>
            </a:rPr>
            <a:t> Spend category heat map. </a:t>
          </a:r>
          <a:r>
            <a:rPr lang="en-US" sz="1100" i="1" baseline="0">
              <a:solidFill>
                <a:sysClr val="windowText" lastClr="000000"/>
              </a:solidFill>
            </a:rPr>
            <a:t>Which categories drive spending?</a:t>
          </a:r>
          <a:endParaRPr lang="en-US" sz="11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27</xdr:col>
      <xdr:colOff>295275</xdr:colOff>
      <xdr:row>2</xdr:row>
      <xdr:rowOff>9526</xdr:rowOff>
    </xdr:from>
    <xdr:to>
      <xdr:col>32</xdr:col>
      <xdr:colOff>400050</xdr:colOff>
      <xdr:row>6</xdr:row>
      <xdr:rowOff>133351</xdr:rowOff>
    </xdr:to>
    <xdr:sp macro="" textlink="">
      <xdr:nvSpPr>
        <xdr:cNvPr id="9" name="Speech Bubble: Rectangle 8">
          <a:extLst>
            <a:ext uri="{FF2B5EF4-FFF2-40B4-BE49-F238E27FC236}">
              <a16:creationId xmlns:a16="http://schemas.microsoft.com/office/drawing/2014/main" id="{D8F28205-D36A-46B4-B48A-72579CD15D9D}"/>
            </a:ext>
          </a:extLst>
        </xdr:cNvPr>
        <xdr:cNvSpPr/>
      </xdr:nvSpPr>
      <xdr:spPr>
        <a:xfrm>
          <a:off x="15297150" y="371476"/>
          <a:ext cx="2133600" cy="628650"/>
        </a:xfrm>
        <a:prstGeom prst="wedgeRectCallout">
          <a:avLst>
            <a:gd name="adj1" fmla="val -5290"/>
            <a:gd name="adj2" fmla="val 72869"/>
          </a:avLst>
        </a:prstGeom>
        <a:solidFill>
          <a:schemeClr val="accent3">
            <a:lumMod val="20000"/>
            <a:lumOff val="80000"/>
          </a:schemeClr>
        </a:solidFill>
        <a:ln w="22225"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b="1">
              <a:solidFill>
                <a:sysClr val="windowText" lastClr="000000"/>
              </a:solidFill>
            </a:rPr>
            <a:t>Note:</a:t>
          </a:r>
          <a:r>
            <a:rPr lang="en-US" sz="1100" baseline="0">
              <a:solidFill>
                <a:sysClr val="windowText" lastClr="000000"/>
              </a:solidFill>
            </a:rPr>
            <a:t> Track spending in key expense categories and adjust monthly budget as needed.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29</xdr:col>
      <xdr:colOff>238125</xdr:colOff>
      <xdr:row>31</xdr:row>
      <xdr:rowOff>28575</xdr:rowOff>
    </xdr:from>
    <xdr:to>
      <xdr:col>32</xdr:col>
      <xdr:colOff>466725</xdr:colOff>
      <xdr:row>35</xdr:row>
      <xdr:rowOff>104775</xdr:rowOff>
    </xdr:to>
    <xdr:sp macro="" textlink="">
      <xdr:nvSpPr>
        <xdr:cNvPr id="10" name="Speech Bubble: Rectangle 9">
          <a:extLst>
            <a:ext uri="{FF2B5EF4-FFF2-40B4-BE49-F238E27FC236}">
              <a16:creationId xmlns:a16="http://schemas.microsoft.com/office/drawing/2014/main" id="{28FEE640-0FC0-44A4-A46C-F42B83329F4B}"/>
            </a:ext>
          </a:extLst>
        </xdr:cNvPr>
        <xdr:cNvSpPr/>
      </xdr:nvSpPr>
      <xdr:spPr>
        <a:xfrm>
          <a:off x="15992475" y="5019675"/>
          <a:ext cx="1504950" cy="723900"/>
        </a:xfrm>
        <a:prstGeom prst="wedgeRectCallout">
          <a:avLst>
            <a:gd name="adj1" fmla="val -71214"/>
            <a:gd name="adj2" fmla="val -65831"/>
          </a:avLst>
        </a:prstGeom>
        <a:solidFill>
          <a:schemeClr val="accent3">
            <a:lumMod val="20000"/>
            <a:lumOff val="80000"/>
          </a:schemeClr>
        </a:solidFill>
        <a:ln w="22225"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b="1">
              <a:solidFill>
                <a:sysClr val="windowText" lastClr="000000"/>
              </a:solidFill>
            </a:rPr>
            <a:t>Note:</a:t>
          </a:r>
          <a:r>
            <a:rPr lang="en-US" sz="1100" baseline="0">
              <a:solidFill>
                <a:sysClr val="windowText" lastClr="000000"/>
              </a:solidFill>
            </a:rPr>
            <a:t> If negative, keep adjusting percentages in step 3.</a:t>
          </a:r>
          <a:endParaRPr lang="en-US" sz="11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16</xdr:col>
      <xdr:colOff>66675</xdr:colOff>
      <xdr:row>29</xdr:row>
      <xdr:rowOff>28575</xdr:rowOff>
    </xdr:from>
    <xdr:to>
      <xdr:col>22</xdr:col>
      <xdr:colOff>190499</xdr:colOff>
      <xdr:row>31</xdr:row>
      <xdr:rowOff>142875</xdr:rowOff>
    </xdr:to>
    <xdr:sp macro="" textlink="">
      <xdr:nvSpPr>
        <xdr:cNvPr id="12" name="Speech Bubble: Rectangle 11">
          <a:extLst>
            <a:ext uri="{FF2B5EF4-FFF2-40B4-BE49-F238E27FC236}">
              <a16:creationId xmlns:a16="http://schemas.microsoft.com/office/drawing/2014/main" id="{4A7AF74E-DE4E-460C-BE61-20DAE32CD399}"/>
            </a:ext>
          </a:extLst>
        </xdr:cNvPr>
        <xdr:cNvSpPr/>
      </xdr:nvSpPr>
      <xdr:spPr>
        <a:xfrm>
          <a:off x="8667750" y="4676775"/>
          <a:ext cx="3152774" cy="476250"/>
        </a:xfrm>
        <a:prstGeom prst="wedgeRectCallout">
          <a:avLst>
            <a:gd name="adj1" fmla="val 31391"/>
            <a:gd name="adj2" fmla="val -173782"/>
          </a:avLst>
        </a:prstGeom>
        <a:solidFill>
          <a:schemeClr val="accent3">
            <a:lumMod val="20000"/>
            <a:lumOff val="80000"/>
          </a:schemeClr>
        </a:solidFill>
        <a:ln w="22225"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b="1">
              <a:solidFill>
                <a:sysClr val="windowText" lastClr="000000"/>
              </a:solidFill>
            </a:rPr>
            <a:t>Note:</a:t>
          </a:r>
          <a:r>
            <a:rPr lang="en-US" sz="1100">
              <a:solidFill>
                <a:sysClr val="windowText" lastClr="000000"/>
              </a:solidFill>
            </a:rPr>
            <a:t> Make sure these categories</a:t>
          </a:r>
          <a:r>
            <a:rPr lang="en-US" sz="1100" baseline="0">
              <a:solidFill>
                <a:sysClr val="windowText" lastClr="000000"/>
              </a:solidFill>
            </a:rPr>
            <a:t> represent majority of your Fun Money spending (80%+)</a:t>
          </a:r>
          <a:endParaRPr lang="en-US" sz="1100" i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561975</xdr:colOff>
      <xdr:row>22</xdr:row>
      <xdr:rowOff>161925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C6EA959-EEEA-0593-C877-CEF74B47BA0A}"/>
            </a:ext>
          </a:extLst>
        </xdr:cNvPr>
        <xdr:cNvSpPr txBox="1"/>
      </xdr:nvSpPr>
      <xdr:spPr>
        <a:xfrm>
          <a:off x="1171575" y="390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79998168889431442"/>
  </sheetPr>
  <dimension ref="A1:B23"/>
  <sheetViews>
    <sheetView zoomScale="110" zoomScaleNormal="110" workbookViewId="0">
      <selection activeCell="B13" sqref="B13"/>
    </sheetView>
  </sheetViews>
  <sheetFormatPr defaultRowHeight="14.4" x14ac:dyDescent="0.3"/>
  <cols>
    <col min="1" max="1" width="3.6640625" customWidth="1"/>
    <col min="2" max="2" width="124.5546875" customWidth="1"/>
  </cols>
  <sheetData>
    <row r="1" spans="1:2" ht="21" x14ac:dyDescent="0.4">
      <c r="A1" s="85" t="s">
        <v>0</v>
      </c>
    </row>
    <row r="3" spans="1:2" x14ac:dyDescent="0.3">
      <c r="A3" s="80" t="s">
        <v>37</v>
      </c>
    </row>
    <row r="4" spans="1:2" ht="6" customHeight="1" x14ac:dyDescent="0.3">
      <c r="A4" s="80"/>
    </row>
    <row r="5" spans="1:2" x14ac:dyDescent="0.3">
      <c r="B5" t="s">
        <v>47</v>
      </c>
    </row>
    <row r="6" spans="1:2" x14ac:dyDescent="0.3">
      <c r="B6" t="s">
        <v>44</v>
      </c>
    </row>
    <row r="8" spans="1:2" x14ac:dyDescent="0.3">
      <c r="A8" s="80" t="s">
        <v>38</v>
      </c>
    </row>
    <row r="9" spans="1:2" ht="6" customHeight="1" x14ac:dyDescent="0.3">
      <c r="A9" s="80"/>
    </row>
    <row r="10" spans="1:2" x14ac:dyDescent="0.3">
      <c r="B10" t="s">
        <v>45</v>
      </c>
    </row>
    <row r="11" spans="1:2" x14ac:dyDescent="0.3">
      <c r="B11" t="s">
        <v>63</v>
      </c>
    </row>
    <row r="13" spans="1:2" x14ac:dyDescent="0.3">
      <c r="A13" s="80" t="s">
        <v>39</v>
      </c>
    </row>
    <row r="14" spans="1:2" ht="6" customHeight="1" x14ac:dyDescent="0.3">
      <c r="A14" s="80"/>
    </row>
    <row r="15" spans="1:2" x14ac:dyDescent="0.3">
      <c r="B15" t="s">
        <v>46</v>
      </c>
    </row>
    <row r="16" spans="1:2" x14ac:dyDescent="0.3">
      <c r="B16" t="s">
        <v>48</v>
      </c>
    </row>
    <row r="17" spans="1:2" x14ac:dyDescent="0.3">
      <c r="B17" t="s">
        <v>61</v>
      </c>
    </row>
    <row r="22" spans="1:2" x14ac:dyDescent="0.3">
      <c r="A22" s="86"/>
      <c r="B22" s="86"/>
    </row>
    <row r="23" spans="1:2" x14ac:dyDescent="0.3">
      <c r="A23" s="87" t="s">
        <v>62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616D2-1C7F-4DF1-AA96-E5DE3CBD8DDE}">
  <sheetPr>
    <pageSetUpPr fitToPage="1"/>
  </sheetPr>
  <dimension ref="A1:AJ39"/>
  <sheetViews>
    <sheetView tabSelected="1" zoomScale="80" zoomScaleNormal="80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E36" sqref="E36"/>
    </sheetView>
  </sheetViews>
  <sheetFormatPr defaultRowHeight="12.6" x14ac:dyDescent="0.25"/>
  <cols>
    <col min="1" max="1" width="8.88671875" style="2"/>
    <col min="2" max="2" width="9.88671875" style="2" customWidth="1"/>
    <col min="3" max="3" width="10" style="2" customWidth="1"/>
    <col min="4" max="4" width="9.5546875" style="2" customWidth="1"/>
    <col min="5" max="5" width="9.33203125" style="2" customWidth="1"/>
    <col min="6" max="6" width="8.33203125" style="2" customWidth="1"/>
    <col min="7" max="7" width="8.6640625" style="2" customWidth="1"/>
    <col min="8" max="8" width="8" style="2" customWidth="1"/>
    <col min="9" max="11" width="8.5546875" style="2" customWidth="1"/>
    <col min="12" max="12" width="8.33203125" style="2" customWidth="1"/>
    <col min="13" max="13" width="6.44140625" style="2" hidden="1" customWidth="1"/>
    <col min="14" max="14" width="1.33203125" style="2" customWidth="1"/>
    <col min="15" max="21" width="8.6640625" style="2" customWidth="1"/>
    <col min="22" max="22" width="1.109375" style="2" customWidth="1"/>
    <col min="23" max="24" width="9.44140625" style="2" customWidth="1"/>
    <col min="25" max="25" width="10.109375" style="2" customWidth="1"/>
    <col min="26" max="26" width="10.33203125" style="2" customWidth="1"/>
    <col min="27" max="27" width="9.88671875" style="2" customWidth="1"/>
    <col min="28" max="28" width="9.44140625" style="2" customWidth="1"/>
    <col min="29" max="29" width="1.5546875" style="2" customWidth="1"/>
    <col min="30" max="30" width="8.6640625" style="2" customWidth="1"/>
    <col min="31" max="31" width="9.109375" style="2" customWidth="1"/>
    <col min="32" max="32" width="0.88671875" style="2" customWidth="1"/>
    <col min="33" max="33" width="8.6640625" style="2" customWidth="1"/>
    <col min="34" max="34" width="9.109375" style="2" customWidth="1"/>
    <col min="35" max="35" width="1.33203125" style="2" customWidth="1"/>
    <col min="36" max="36" width="3.5546875" style="2" customWidth="1"/>
    <col min="37" max="16384" width="8.88671875" style="2"/>
  </cols>
  <sheetData>
    <row r="1" spans="1:36" ht="15.6" x14ac:dyDescent="0.3">
      <c r="A1" s="1" t="s">
        <v>1</v>
      </c>
      <c r="G1" s="83" t="s">
        <v>42</v>
      </c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</row>
    <row r="2" spans="1:36" x14ac:dyDescent="0.25">
      <c r="A2" s="2" t="s">
        <v>2</v>
      </c>
      <c r="B2" s="57">
        <f ca="1">NOW()</f>
        <v>45200.22966261574</v>
      </c>
    </row>
    <row r="3" spans="1:36" ht="6.6" customHeight="1" x14ac:dyDescent="0.25"/>
    <row r="4" spans="1:36" x14ac:dyDescent="0.25">
      <c r="A4" s="3" t="s">
        <v>3</v>
      </c>
      <c r="B4" s="4"/>
      <c r="C4" s="5"/>
    </row>
    <row r="5" spans="1:36" ht="6" customHeight="1" x14ac:dyDescent="0.25">
      <c r="A5" s="6"/>
      <c r="B5" s="7"/>
      <c r="C5" s="8"/>
      <c r="D5" s="8"/>
      <c r="E5" s="8"/>
    </row>
    <row r="6" spans="1:36" ht="14.4" x14ac:dyDescent="0.4">
      <c r="A6" s="6"/>
      <c r="B6" s="9" t="s">
        <v>4</v>
      </c>
      <c r="C6" s="10" t="s">
        <v>5</v>
      </c>
      <c r="D6" s="10" t="s">
        <v>6</v>
      </c>
      <c r="E6" s="10" t="s">
        <v>7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x14ac:dyDescent="0.25">
      <c r="A7" s="12">
        <v>2023</v>
      </c>
      <c r="B7" s="13">
        <f>B25</f>
        <v>2800</v>
      </c>
      <c r="C7" s="13">
        <f>C25</f>
        <v>2632.4166666666665</v>
      </c>
      <c r="D7" s="13">
        <f>D25</f>
        <v>167.58333333333334</v>
      </c>
      <c r="E7" s="13">
        <f>SUM(D12:D23)</f>
        <v>2011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</row>
    <row r="8" spans="1:36" x14ac:dyDescent="0.25">
      <c r="A8" s="12"/>
      <c r="B8" s="7"/>
      <c r="C8" s="8"/>
      <c r="D8" s="8"/>
      <c r="E8" s="8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15"/>
      <c r="X8" s="15"/>
      <c r="Y8" s="16"/>
      <c r="Z8" s="17" t="s">
        <v>8</v>
      </c>
      <c r="AA8" s="15"/>
      <c r="AB8" s="15"/>
      <c r="AC8" s="5"/>
      <c r="AD8" s="5"/>
      <c r="AE8" s="5"/>
      <c r="AF8" s="5"/>
      <c r="AG8" s="5"/>
      <c r="AH8" s="5"/>
      <c r="AI8" s="5"/>
      <c r="AJ8" s="5"/>
    </row>
    <row r="9" spans="1:36" ht="13.2" thickBot="1" x14ac:dyDescent="0.3">
      <c r="A9" s="6"/>
      <c r="B9" s="7"/>
      <c r="C9" s="8"/>
      <c r="D9" s="8"/>
      <c r="E9" s="8"/>
      <c r="F9" s="18"/>
      <c r="G9" s="19"/>
      <c r="H9" s="18"/>
      <c r="I9" s="18" t="s">
        <v>66</v>
      </c>
      <c r="J9" s="18"/>
      <c r="K9" s="18"/>
      <c r="L9" s="18"/>
      <c r="M9" s="18"/>
      <c r="N9" s="8"/>
      <c r="O9" s="18"/>
      <c r="P9" s="19"/>
      <c r="Q9" s="18" t="s">
        <v>10</v>
      </c>
      <c r="R9" s="18"/>
      <c r="S9" s="18"/>
      <c r="T9" s="18"/>
      <c r="U9" s="18"/>
      <c r="V9" s="8"/>
      <c r="W9" s="22" t="s">
        <v>40</v>
      </c>
      <c r="X9" s="20" t="s">
        <v>11</v>
      </c>
      <c r="Y9" s="20" t="s">
        <v>12</v>
      </c>
      <c r="Z9" s="20" t="s">
        <v>13</v>
      </c>
      <c r="AA9" s="20" t="s">
        <v>65</v>
      </c>
      <c r="AB9" s="20" t="s">
        <v>15</v>
      </c>
      <c r="AC9" s="20"/>
      <c r="AD9" s="92" t="s">
        <v>43</v>
      </c>
      <c r="AE9" s="93"/>
      <c r="AF9" s="20"/>
      <c r="AG9" s="92" t="s">
        <v>16</v>
      </c>
      <c r="AH9" s="93"/>
      <c r="AI9" s="21"/>
      <c r="AJ9" s="8"/>
    </row>
    <row r="10" spans="1:36" ht="13.2" thickBot="1" x14ac:dyDescent="0.3">
      <c r="A10" s="12"/>
      <c r="B10" s="8"/>
      <c r="C10" s="8"/>
      <c r="D10" s="8"/>
      <c r="E10" s="8"/>
      <c r="F10" s="22" t="s">
        <v>64</v>
      </c>
      <c r="G10" s="22" t="s">
        <v>18</v>
      </c>
      <c r="H10" s="22" t="s">
        <v>19</v>
      </c>
      <c r="I10" s="22" t="s">
        <v>20</v>
      </c>
      <c r="J10" s="22" t="s">
        <v>21</v>
      </c>
      <c r="K10" s="22" t="s">
        <v>40</v>
      </c>
      <c r="L10" s="22" t="s">
        <v>22</v>
      </c>
      <c r="M10" s="22" t="s">
        <v>23</v>
      </c>
      <c r="N10" s="22"/>
      <c r="O10" s="22" t="s">
        <v>64</v>
      </c>
      <c r="P10" s="22" t="s">
        <v>18</v>
      </c>
      <c r="Q10" s="22" t="s">
        <v>19</v>
      </c>
      <c r="R10" s="22" t="s">
        <v>20</v>
      </c>
      <c r="S10" s="22" t="s">
        <v>21</v>
      </c>
      <c r="T10" s="22" t="s">
        <v>40</v>
      </c>
      <c r="U10" s="22" t="s">
        <v>22</v>
      </c>
      <c r="V10" s="8"/>
      <c r="W10" s="90">
        <v>0.1</v>
      </c>
      <c r="X10" s="90">
        <v>0.1</v>
      </c>
      <c r="Y10" s="90">
        <v>0.1</v>
      </c>
      <c r="Z10" s="90">
        <v>0.1</v>
      </c>
      <c r="AA10" s="90">
        <v>0.1</v>
      </c>
      <c r="AB10" s="90">
        <v>0.1</v>
      </c>
      <c r="AC10" s="8"/>
      <c r="AD10" s="22" t="s">
        <v>24</v>
      </c>
      <c r="AE10" s="22" t="s">
        <v>25</v>
      </c>
      <c r="AF10" s="8"/>
      <c r="AG10" s="22" t="s">
        <v>24</v>
      </c>
      <c r="AH10" s="22" t="s">
        <v>25</v>
      </c>
      <c r="AI10" s="22"/>
      <c r="AJ10" s="8"/>
    </row>
    <row r="11" spans="1:36" x14ac:dyDescent="0.25">
      <c r="A11" s="22" t="s">
        <v>49</v>
      </c>
      <c r="B11" s="22" t="s">
        <v>50</v>
      </c>
      <c r="C11" s="22" t="s">
        <v>5</v>
      </c>
      <c r="D11" s="22" t="s">
        <v>6</v>
      </c>
      <c r="E11" s="8"/>
      <c r="F11" s="8"/>
      <c r="G11" s="8"/>
      <c r="H11" s="8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4"/>
      <c r="AC11" s="23"/>
      <c r="AD11" s="23"/>
      <c r="AE11" s="23"/>
      <c r="AF11" s="23"/>
      <c r="AG11" s="23"/>
      <c r="AH11" s="23"/>
      <c r="AI11" s="8"/>
      <c r="AJ11" s="8"/>
    </row>
    <row r="12" spans="1:36" x14ac:dyDescent="0.25">
      <c r="A12" s="25" t="s">
        <v>26</v>
      </c>
      <c r="B12" s="7">
        <v>2400</v>
      </c>
      <c r="C12" s="7">
        <v>2256</v>
      </c>
      <c r="D12" s="7">
        <f>B12-C12</f>
        <v>144</v>
      </c>
      <c r="E12" s="8"/>
      <c r="F12" s="7">
        <v>199</v>
      </c>
      <c r="G12" s="33">
        <v>814</v>
      </c>
      <c r="H12" s="33">
        <v>60</v>
      </c>
      <c r="I12" s="33">
        <v>157</v>
      </c>
      <c r="J12" s="33">
        <v>729</v>
      </c>
      <c r="K12" s="33">
        <v>0</v>
      </c>
      <c r="L12" s="26">
        <f t="shared" ref="L12:L22" si="0">SUM(F12:K12)</f>
        <v>1959</v>
      </c>
      <c r="M12" s="26"/>
      <c r="N12" s="8"/>
      <c r="O12" s="27">
        <f t="shared" ref="O12:U23" si="1">F12/$C12</f>
        <v>8.8209219858156024E-2</v>
      </c>
      <c r="P12" s="27">
        <f t="shared" si="1"/>
        <v>0.36081560283687941</v>
      </c>
      <c r="Q12" s="27">
        <f t="shared" si="1"/>
        <v>2.6595744680851064E-2</v>
      </c>
      <c r="R12" s="27">
        <f t="shared" si="1"/>
        <v>6.959219858156028E-2</v>
      </c>
      <c r="S12" s="27">
        <f t="shared" si="1"/>
        <v>0.32313829787234044</v>
      </c>
      <c r="T12" s="77">
        <f t="shared" si="1"/>
        <v>0</v>
      </c>
      <c r="U12" s="28">
        <f t="shared" si="1"/>
        <v>0.86835106382978722</v>
      </c>
      <c r="V12" s="8"/>
      <c r="W12" s="58">
        <f>C12-(K12*W$10)</f>
        <v>2256</v>
      </c>
      <c r="X12" s="29">
        <f t="shared" ref="X12:X23" si="2">W12-(J12*X$10)</f>
        <v>2183.1</v>
      </c>
      <c r="Y12" s="29">
        <f t="shared" ref="Y12:Y23" si="3">X12-(G12*Y$10)</f>
        <v>2101.6999999999998</v>
      </c>
      <c r="Z12" s="29">
        <f t="shared" ref="Z12:Z23" si="4">Y12-(I12*Z$10)</f>
        <v>2086</v>
      </c>
      <c r="AA12" s="29">
        <f t="shared" ref="AA12:AA22" si="5">Z12-(F12*AA$10)</f>
        <v>2066.1</v>
      </c>
      <c r="AB12" s="30">
        <f t="shared" ref="AB12:AB23" si="6">AA12-(H12*AB$10)</f>
        <v>2060.1</v>
      </c>
      <c r="AC12" s="7"/>
      <c r="AD12" s="7">
        <v>191</v>
      </c>
      <c r="AE12" s="7">
        <v>1146</v>
      </c>
      <c r="AF12" s="7"/>
      <c r="AG12" s="7">
        <f t="shared" ref="AG12:AG18" si="7">$AD$25-AD12</f>
        <v>69.25</v>
      </c>
      <c r="AH12" s="7">
        <f t="shared" ref="AH12:AH18" si="8">$AE$25-AE12</f>
        <v>-31.416666666666742</v>
      </c>
      <c r="AI12" s="7"/>
      <c r="AJ12" s="8"/>
    </row>
    <row r="13" spans="1:36" x14ac:dyDescent="0.25">
      <c r="A13" s="25" t="s">
        <v>27</v>
      </c>
      <c r="B13" s="7">
        <v>2400</v>
      </c>
      <c r="C13" s="7">
        <v>1716</v>
      </c>
      <c r="D13" s="7">
        <f t="shared" ref="D13:D23" si="9">B13-C13</f>
        <v>684</v>
      </c>
      <c r="E13" s="8"/>
      <c r="F13" s="7">
        <v>272</v>
      </c>
      <c r="G13" s="33">
        <v>384</v>
      </c>
      <c r="H13" s="33">
        <v>0</v>
      </c>
      <c r="I13" s="33">
        <v>225</v>
      </c>
      <c r="J13" s="33">
        <v>335</v>
      </c>
      <c r="K13" s="33">
        <v>0</v>
      </c>
      <c r="L13" s="26">
        <f t="shared" si="0"/>
        <v>1216</v>
      </c>
      <c r="M13" s="26"/>
      <c r="N13" s="8"/>
      <c r="O13" s="27">
        <f t="shared" si="1"/>
        <v>0.1585081585081585</v>
      </c>
      <c r="P13" s="27">
        <f t="shared" si="1"/>
        <v>0.22377622377622378</v>
      </c>
      <c r="Q13" s="27">
        <f t="shared" si="1"/>
        <v>0</v>
      </c>
      <c r="R13" s="27">
        <f t="shared" si="1"/>
        <v>0.13111888111888112</v>
      </c>
      <c r="S13" s="27">
        <f t="shared" si="1"/>
        <v>0.19522144522144522</v>
      </c>
      <c r="T13" s="77">
        <f t="shared" si="1"/>
        <v>0</v>
      </c>
      <c r="U13" s="28">
        <f t="shared" si="1"/>
        <v>0.70862470862470861</v>
      </c>
      <c r="V13" s="8"/>
      <c r="W13" s="58">
        <f t="shared" ref="W13:W22" si="10">C13-(K13*W$10)</f>
        <v>1716</v>
      </c>
      <c r="X13" s="29">
        <f t="shared" si="2"/>
        <v>1682.5</v>
      </c>
      <c r="Y13" s="29">
        <f t="shared" si="3"/>
        <v>1644.1</v>
      </c>
      <c r="Z13" s="29">
        <f t="shared" si="4"/>
        <v>1621.6</v>
      </c>
      <c r="AA13" s="29">
        <f t="shared" si="5"/>
        <v>1594.3999999999999</v>
      </c>
      <c r="AB13" s="30">
        <f t="shared" si="6"/>
        <v>1594.3999999999999</v>
      </c>
      <c r="AC13" s="7"/>
      <c r="AD13" s="7">
        <v>179</v>
      </c>
      <c r="AE13" s="7">
        <v>1301</v>
      </c>
      <c r="AF13" s="7"/>
      <c r="AG13" s="7">
        <f t="shared" si="7"/>
        <v>81.25</v>
      </c>
      <c r="AH13" s="7">
        <f t="shared" si="8"/>
        <v>-186.41666666666674</v>
      </c>
      <c r="AI13" s="7"/>
      <c r="AJ13" s="8"/>
    </row>
    <row r="14" spans="1:36" x14ac:dyDescent="0.25">
      <c r="A14" s="25" t="s">
        <v>28</v>
      </c>
      <c r="B14" s="7">
        <v>2300</v>
      </c>
      <c r="C14" s="7">
        <v>2001</v>
      </c>
      <c r="D14" s="7">
        <f t="shared" si="9"/>
        <v>299</v>
      </c>
      <c r="E14" s="8"/>
      <c r="F14" s="33">
        <v>308</v>
      </c>
      <c r="G14" s="33">
        <v>688</v>
      </c>
      <c r="H14" s="33">
        <v>60</v>
      </c>
      <c r="I14" s="33">
        <v>108</v>
      </c>
      <c r="J14" s="33">
        <v>448</v>
      </c>
      <c r="K14" s="33">
        <v>250</v>
      </c>
      <c r="L14" s="26">
        <f t="shared" si="0"/>
        <v>1862</v>
      </c>
      <c r="M14" s="26"/>
      <c r="N14" s="8"/>
      <c r="O14" s="27">
        <f t="shared" si="1"/>
        <v>0.15392303848075961</v>
      </c>
      <c r="P14" s="27">
        <f t="shared" si="1"/>
        <v>0.34382808595702147</v>
      </c>
      <c r="Q14" s="27">
        <f t="shared" si="1"/>
        <v>2.9985007496251874E-2</v>
      </c>
      <c r="R14" s="27">
        <f t="shared" si="1"/>
        <v>5.3973013493253376E-2</v>
      </c>
      <c r="S14" s="27">
        <f t="shared" si="1"/>
        <v>0.223888055972014</v>
      </c>
      <c r="T14" s="77">
        <f t="shared" si="1"/>
        <v>0.12493753123438281</v>
      </c>
      <c r="U14" s="28">
        <f t="shared" si="1"/>
        <v>0.93053473263368314</v>
      </c>
      <c r="V14" s="8"/>
      <c r="W14" s="58">
        <f>C14-(K14*W$10)</f>
        <v>1976</v>
      </c>
      <c r="X14" s="29">
        <f t="shared" si="2"/>
        <v>1931.2</v>
      </c>
      <c r="Y14" s="29">
        <f t="shared" si="3"/>
        <v>1862.4</v>
      </c>
      <c r="Z14" s="29">
        <f t="shared" si="4"/>
        <v>1851.6000000000001</v>
      </c>
      <c r="AA14" s="29">
        <f t="shared" si="5"/>
        <v>1820.8000000000002</v>
      </c>
      <c r="AB14" s="30">
        <f t="shared" si="6"/>
        <v>1814.8000000000002</v>
      </c>
      <c r="AC14" s="7"/>
      <c r="AD14" s="7">
        <v>185</v>
      </c>
      <c r="AE14" s="7">
        <v>728</v>
      </c>
      <c r="AF14" s="7"/>
      <c r="AG14" s="7">
        <f t="shared" si="7"/>
        <v>75.25</v>
      </c>
      <c r="AH14" s="7">
        <f t="shared" si="8"/>
        <v>386.58333333333326</v>
      </c>
      <c r="AI14" s="7"/>
      <c r="AJ14" s="8"/>
    </row>
    <row r="15" spans="1:36" x14ac:dyDescent="0.25">
      <c r="A15" s="25" t="s">
        <v>51</v>
      </c>
      <c r="B15" s="7">
        <v>2300</v>
      </c>
      <c r="C15" s="7">
        <v>1955</v>
      </c>
      <c r="D15" s="7">
        <f t="shared" si="9"/>
        <v>345</v>
      </c>
      <c r="E15" s="8"/>
      <c r="F15" s="33">
        <v>221</v>
      </c>
      <c r="G15" s="33">
        <v>872</v>
      </c>
      <c r="H15" s="33">
        <v>40</v>
      </c>
      <c r="I15" s="33">
        <v>105</v>
      </c>
      <c r="J15" s="33">
        <v>514</v>
      </c>
      <c r="K15" s="33">
        <v>0</v>
      </c>
      <c r="L15" s="26">
        <f t="shared" si="0"/>
        <v>1752</v>
      </c>
      <c r="M15" s="26"/>
      <c r="N15" s="8"/>
      <c r="O15" s="27">
        <f t="shared" si="1"/>
        <v>0.11304347826086956</v>
      </c>
      <c r="P15" s="27">
        <f t="shared" si="1"/>
        <v>0.44603580562659845</v>
      </c>
      <c r="Q15" s="27">
        <f t="shared" si="1"/>
        <v>2.0460358056265986E-2</v>
      </c>
      <c r="R15" s="27">
        <f t="shared" si="1"/>
        <v>5.3708439897698211E-2</v>
      </c>
      <c r="S15" s="27">
        <f t="shared" si="1"/>
        <v>0.26291560102301792</v>
      </c>
      <c r="T15" s="77">
        <f t="shared" si="1"/>
        <v>0</v>
      </c>
      <c r="U15" s="28">
        <f t="shared" si="1"/>
        <v>0.89616368286445014</v>
      </c>
      <c r="V15" s="8"/>
      <c r="W15" s="58">
        <f t="shared" si="10"/>
        <v>1955</v>
      </c>
      <c r="X15" s="29">
        <f t="shared" si="2"/>
        <v>1903.6</v>
      </c>
      <c r="Y15" s="29">
        <f t="shared" si="3"/>
        <v>1816.3999999999999</v>
      </c>
      <c r="Z15" s="29">
        <f t="shared" si="4"/>
        <v>1805.8999999999999</v>
      </c>
      <c r="AA15" s="29">
        <f t="shared" si="5"/>
        <v>1783.8</v>
      </c>
      <c r="AB15" s="30">
        <f t="shared" si="6"/>
        <v>1779.8</v>
      </c>
      <c r="AC15" s="7"/>
      <c r="AD15" s="33">
        <v>266</v>
      </c>
      <c r="AE15" s="7">
        <v>1144</v>
      </c>
      <c r="AF15" s="7"/>
      <c r="AG15" s="7">
        <f t="shared" si="7"/>
        <v>-5.75</v>
      </c>
      <c r="AH15" s="7">
        <f t="shared" si="8"/>
        <v>-29.416666666666742</v>
      </c>
      <c r="AI15" s="7"/>
      <c r="AJ15" s="8"/>
    </row>
    <row r="16" spans="1:36" x14ac:dyDescent="0.25">
      <c r="A16" s="25" t="s">
        <v>52</v>
      </c>
      <c r="B16" s="7">
        <v>2300</v>
      </c>
      <c r="C16" s="7">
        <v>3000</v>
      </c>
      <c r="D16" s="7">
        <f t="shared" si="9"/>
        <v>-700</v>
      </c>
      <c r="E16" s="8"/>
      <c r="F16" s="33">
        <v>163</v>
      </c>
      <c r="G16" s="33">
        <v>635</v>
      </c>
      <c r="H16" s="33">
        <v>0</v>
      </c>
      <c r="I16" s="33">
        <v>46</v>
      </c>
      <c r="J16" s="33">
        <v>790</v>
      </c>
      <c r="K16" s="33">
        <v>1000</v>
      </c>
      <c r="L16" s="26">
        <f t="shared" si="0"/>
        <v>2634</v>
      </c>
      <c r="M16" s="26"/>
      <c r="N16" s="8"/>
      <c r="O16" s="27">
        <f t="shared" si="1"/>
        <v>5.4333333333333331E-2</v>
      </c>
      <c r="P16" s="27">
        <f t="shared" si="1"/>
        <v>0.21166666666666667</v>
      </c>
      <c r="Q16" s="27">
        <f t="shared" si="1"/>
        <v>0</v>
      </c>
      <c r="R16" s="27">
        <f t="shared" si="1"/>
        <v>1.5333333333333332E-2</v>
      </c>
      <c r="S16" s="27">
        <f t="shared" si="1"/>
        <v>0.26333333333333331</v>
      </c>
      <c r="T16" s="77">
        <f t="shared" si="1"/>
        <v>0.33333333333333331</v>
      </c>
      <c r="U16" s="28">
        <f t="shared" si="1"/>
        <v>0.878</v>
      </c>
      <c r="V16" s="8"/>
      <c r="W16" s="58">
        <f t="shared" si="10"/>
        <v>2900</v>
      </c>
      <c r="X16" s="29">
        <f t="shared" si="2"/>
        <v>2821</v>
      </c>
      <c r="Y16" s="29">
        <f>X16-(G16*Y$10)</f>
        <v>2757.5</v>
      </c>
      <c r="Z16" s="29">
        <f t="shared" si="4"/>
        <v>2752.9</v>
      </c>
      <c r="AA16" s="29">
        <f t="shared" si="5"/>
        <v>2736.6</v>
      </c>
      <c r="AB16" s="30">
        <f t="shared" si="6"/>
        <v>2736.6</v>
      </c>
      <c r="AC16" s="7"/>
      <c r="AD16" s="33">
        <v>173</v>
      </c>
      <c r="AE16" s="7">
        <v>1191</v>
      </c>
      <c r="AF16" s="7"/>
      <c r="AG16" s="7">
        <f t="shared" si="7"/>
        <v>87.25</v>
      </c>
      <c r="AH16" s="7">
        <f t="shared" si="8"/>
        <v>-76.416666666666742</v>
      </c>
      <c r="AI16" s="7"/>
      <c r="AJ16" s="8"/>
    </row>
    <row r="17" spans="1:36" x14ac:dyDescent="0.25">
      <c r="A17" s="25" t="s">
        <v>53</v>
      </c>
      <c r="B17" s="7">
        <v>2300</v>
      </c>
      <c r="C17" s="7">
        <v>2156</v>
      </c>
      <c r="D17" s="7">
        <f t="shared" si="9"/>
        <v>144</v>
      </c>
      <c r="E17" s="8"/>
      <c r="F17" s="58">
        <v>475</v>
      </c>
      <c r="G17" s="58">
        <v>668</v>
      </c>
      <c r="H17" s="58">
        <v>20</v>
      </c>
      <c r="I17" s="58">
        <v>281</v>
      </c>
      <c r="J17" s="58">
        <v>394</v>
      </c>
      <c r="K17" s="58">
        <v>0</v>
      </c>
      <c r="L17" s="26">
        <f t="shared" si="0"/>
        <v>1838</v>
      </c>
      <c r="M17" s="30"/>
      <c r="N17" s="8"/>
      <c r="O17" s="31">
        <f t="shared" si="1"/>
        <v>0.22031539888682747</v>
      </c>
      <c r="P17" s="31">
        <f t="shared" si="1"/>
        <v>0.30983302411873842</v>
      </c>
      <c r="Q17" s="31">
        <f t="shared" si="1"/>
        <v>9.2764378478664197E-3</v>
      </c>
      <c r="R17" s="31">
        <f t="shared" si="1"/>
        <v>0.13033395176252319</v>
      </c>
      <c r="S17" s="27">
        <f t="shared" si="1"/>
        <v>0.18274582560296845</v>
      </c>
      <c r="T17" s="78">
        <f t="shared" si="1"/>
        <v>0</v>
      </c>
      <c r="U17" s="32">
        <f t="shared" si="1"/>
        <v>0.85250463821892397</v>
      </c>
      <c r="V17" s="8"/>
      <c r="W17" s="58">
        <f t="shared" si="10"/>
        <v>2156</v>
      </c>
      <c r="X17" s="29">
        <f t="shared" si="2"/>
        <v>2116.6</v>
      </c>
      <c r="Y17" s="29">
        <f t="shared" si="3"/>
        <v>2049.7999999999997</v>
      </c>
      <c r="Z17" s="29">
        <f t="shared" si="4"/>
        <v>2021.6999999999998</v>
      </c>
      <c r="AA17" s="29">
        <f t="shared" si="5"/>
        <v>1974.1999999999998</v>
      </c>
      <c r="AB17" s="30">
        <f t="shared" si="6"/>
        <v>1972.1999999999998</v>
      </c>
      <c r="AC17" s="29"/>
      <c r="AD17" s="58">
        <v>391</v>
      </c>
      <c r="AE17" s="29">
        <v>911</v>
      </c>
      <c r="AF17" s="29"/>
      <c r="AG17" s="29">
        <f t="shared" si="7"/>
        <v>-130.75</v>
      </c>
      <c r="AH17" s="29">
        <f t="shared" si="8"/>
        <v>203.58333333333326</v>
      </c>
      <c r="AI17" s="29"/>
      <c r="AJ17" s="8"/>
    </row>
    <row r="18" spans="1:36" x14ac:dyDescent="0.25">
      <c r="A18" s="25" t="s">
        <v>54</v>
      </c>
      <c r="B18" s="7">
        <v>2300</v>
      </c>
      <c r="C18" s="7">
        <v>2238</v>
      </c>
      <c r="D18" s="7">
        <f t="shared" si="9"/>
        <v>62</v>
      </c>
      <c r="E18" s="8"/>
      <c r="F18" s="33">
        <v>387</v>
      </c>
      <c r="G18" s="33">
        <v>914</v>
      </c>
      <c r="H18" s="33">
        <v>170</v>
      </c>
      <c r="I18" s="33">
        <v>270</v>
      </c>
      <c r="J18" s="33">
        <v>189</v>
      </c>
      <c r="K18" s="33">
        <v>0</v>
      </c>
      <c r="L18" s="26">
        <f t="shared" si="0"/>
        <v>1930</v>
      </c>
      <c r="M18" s="26"/>
      <c r="N18" s="8"/>
      <c r="O18" s="27">
        <f t="shared" si="1"/>
        <v>0.17292225201072386</v>
      </c>
      <c r="P18" s="27">
        <f t="shared" si="1"/>
        <v>0.40840035746201964</v>
      </c>
      <c r="Q18" s="27">
        <f t="shared" si="1"/>
        <v>7.5960679177837359E-2</v>
      </c>
      <c r="R18" s="27">
        <f t="shared" si="1"/>
        <v>0.12064343163538874</v>
      </c>
      <c r="S18" s="27">
        <f t="shared" si="1"/>
        <v>8.4450402144772119E-2</v>
      </c>
      <c r="T18" s="77">
        <f t="shared" si="1"/>
        <v>0</v>
      </c>
      <c r="U18" s="28">
        <f>L18/$C18</f>
        <v>0.86237712243074172</v>
      </c>
      <c r="V18" s="8"/>
      <c r="W18" s="58">
        <f t="shared" si="10"/>
        <v>2238</v>
      </c>
      <c r="X18" s="29">
        <f t="shared" si="2"/>
        <v>2219.1</v>
      </c>
      <c r="Y18" s="29">
        <f t="shared" si="3"/>
        <v>2127.6999999999998</v>
      </c>
      <c r="Z18" s="29">
        <f t="shared" si="4"/>
        <v>2100.6999999999998</v>
      </c>
      <c r="AA18" s="29">
        <f t="shared" si="5"/>
        <v>2062</v>
      </c>
      <c r="AB18" s="30">
        <f t="shared" si="6"/>
        <v>2045</v>
      </c>
      <c r="AC18" s="7"/>
      <c r="AD18" s="33">
        <v>472</v>
      </c>
      <c r="AE18" s="7">
        <v>1175</v>
      </c>
      <c r="AF18" s="7"/>
      <c r="AG18" s="7">
        <f t="shared" si="7"/>
        <v>-211.75</v>
      </c>
      <c r="AH18" s="7">
        <f t="shared" si="8"/>
        <v>-60.416666666666742</v>
      </c>
      <c r="AI18" s="7"/>
      <c r="AJ18" s="8"/>
    </row>
    <row r="19" spans="1:36" x14ac:dyDescent="0.25">
      <c r="A19" s="25" t="s">
        <v>55</v>
      </c>
      <c r="B19" s="7">
        <v>8500</v>
      </c>
      <c r="C19" s="7">
        <v>8425</v>
      </c>
      <c r="D19" s="7">
        <f t="shared" si="9"/>
        <v>75</v>
      </c>
      <c r="E19" s="8"/>
      <c r="F19" s="33">
        <v>108</v>
      </c>
      <c r="G19" s="43">
        <v>1236</v>
      </c>
      <c r="H19" s="33">
        <v>0</v>
      </c>
      <c r="I19" s="59">
        <v>0</v>
      </c>
      <c r="J19" s="33">
        <v>758</v>
      </c>
      <c r="K19" s="43">
        <v>6000</v>
      </c>
      <c r="L19" s="26">
        <f t="shared" si="0"/>
        <v>8102</v>
      </c>
      <c r="M19" s="26"/>
      <c r="N19" s="8"/>
      <c r="O19" s="27">
        <f t="shared" si="1"/>
        <v>1.2818991097922849E-2</v>
      </c>
      <c r="P19" s="27">
        <f t="shared" si="1"/>
        <v>0.14670623145400594</v>
      </c>
      <c r="Q19" s="27">
        <f t="shared" si="1"/>
        <v>0</v>
      </c>
      <c r="R19" s="27">
        <f t="shared" si="1"/>
        <v>0</v>
      </c>
      <c r="S19" s="27">
        <f t="shared" si="1"/>
        <v>8.9970326409495552E-2</v>
      </c>
      <c r="T19" s="77">
        <f t="shared" si="1"/>
        <v>0.71216617210682498</v>
      </c>
      <c r="U19" s="28">
        <f>L19/$C19</f>
        <v>0.96166172106824921</v>
      </c>
      <c r="V19" s="8"/>
      <c r="W19" s="58">
        <f>C19-(K19*W$10)</f>
        <v>7825</v>
      </c>
      <c r="X19" s="29">
        <f t="shared" si="2"/>
        <v>7749.2</v>
      </c>
      <c r="Y19" s="29">
        <f t="shared" si="3"/>
        <v>7625.5999999999995</v>
      </c>
      <c r="Z19" s="29">
        <f t="shared" si="4"/>
        <v>7625.5999999999995</v>
      </c>
      <c r="AA19" s="29">
        <f t="shared" si="5"/>
        <v>7614.7999999999993</v>
      </c>
      <c r="AB19" s="30">
        <f t="shared" si="6"/>
        <v>7614.7999999999993</v>
      </c>
      <c r="AC19" s="7"/>
      <c r="AD19" s="33">
        <v>271</v>
      </c>
      <c r="AE19" s="7">
        <v>860</v>
      </c>
      <c r="AF19" s="7"/>
      <c r="AG19" s="7">
        <f>$AD$25-AD19</f>
        <v>-10.75</v>
      </c>
      <c r="AH19" s="7">
        <f>$AE$25-AE19</f>
        <v>254.58333333333326</v>
      </c>
      <c r="AI19" s="7"/>
      <c r="AJ19" s="8"/>
    </row>
    <row r="20" spans="1:36" x14ac:dyDescent="0.25">
      <c r="A20" s="25" t="s">
        <v>56</v>
      </c>
      <c r="B20" s="7">
        <v>2200</v>
      </c>
      <c r="C20" s="7">
        <v>1481</v>
      </c>
      <c r="D20" s="7">
        <f t="shared" si="9"/>
        <v>719</v>
      </c>
      <c r="E20" s="8"/>
      <c r="F20" s="33">
        <v>422</v>
      </c>
      <c r="G20" s="33">
        <v>409</v>
      </c>
      <c r="H20" s="33">
        <v>50</v>
      </c>
      <c r="I20" s="33">
        <v>134</v>
      </c>
      <c r="J20" s="33">
        <v>318</v>
      </c>
      <c r="K20" s="33">
        <v>0</v>
      </c>
      <c r="L20" s="26">
        <f t="shared" si="0"/>
        <v>1333</v>
      </c>
      <c r="M20" s="26"/>
      <c r="N20" s="8"/>
      <c r="O20" s="27">
        <f t="shared" si="1"/>
        <v>0.28494260634706281</v>
      </c>
      <c r="P20" s="27">
        <f t="shared" si="1"/>
        <v>0.27616475354490211</v>
      </c>
      <c r="Q20" s="27">
        <f t="shared" si="1"/>
        <v>3.3760972316002703E-2</v>
      </c>
      <c r="R20" s="27">
        <f t="shared" si="1"/>
        <v>9.0479405806887236E-2</v>
      </c>
      <c r="S20" s="27">
        <f t="shared" si="1"/>
        <v>0.21471978392977717</v>
      </c>
      <c r="T20" s="77">
        <f t="shared" si="1"/>
        <v>0</v>
      </c>
      <c r="U20" s="28">
        <f t="shared" si="1"/>
        <v>0.90006752194463202</v>
      </c>
      <c r="V20" s="8"/>
      <c r="W20" s="58">
        <f t="shared" si="10"/>
        <v>1481</v>
      </c>
      <c r="X20" s="29">
        <f t="shared" si="2"/>
        <v>1449.2</v>
      </c>
      <c r="Y20" s="29">
        <f t="shared" si="3"/>
        <v>1408.3</v>
      </c>
      <c r="Z20" s="29">
        <f t="shared" si="4"/>
        <v>1394.8999999999999</v>
      </c>
      <c r="AA20" s="29">
        <f t="shared" si="5"/>
        <v>1352.6999999999998</v>
      </c>
      <c r="AB20" s="30">
        <f t="shared" si="6"/>
        <v>1347.6999999999998</v>
      </c>
      <c r="AC20" s="7"/>
      <c r="AD20" s="7">
        <v>175</v>
      </c>
      <c r="AE20" s="7">
        <v>1155</v>
      </c>
      <c r="AF20" s="7"/>
      <c r="AG20" s="7">
        <f>$AD$25-AD20</f>
        <v>85.25</v>
      </c>
      <c r="AH20" s="7">
        <f>$AE$25-AE20</f>
        <v>-40.416666666666742</v>
      </c>
      <c r="AI20" s="7"/>
      <c r="AJ20" s="8"/>
    </row>
    <row r="21" spans="1:36" x14ac:dyDescent="0.25">
      <c r="A21" s="25" t="s">
        <v>57</v>
      </c>
      <c r="B21" s="7">
        <v>2200</v>
      </c>
      <c r="C21" s="7">
        <v>1931</v>
      </c>
      <c r="D21" s="7">
        <f t="shared" si="9"/>
        <v>269</v>
      </c>
      <c r="E21" s="8"/>
      <c r="F21" s="33">
        <v>122</v>
      </c>
      <c r="G21" s="33">
        <v>901</v>
      </c>
      <c r="H21" s="33">
        <v>80</v>
      </c>
      <c r="I21" s="33">
        <v>141</v>
      </c>
      <c r="J21" s="33">
        <v>373</v>
      </c>
      <c r="K21" s="33">
        <v>0</v>
      </c>
      <c r="L21" s="26">
        <f t="shared" si="0"/>
        <v>1617</v>
      </c>
      <c r="M21" s="26"/>
      <c r="N21" s="8"/>
      <c r="O21" s="27">
        <f t="shared" si="1"/>
        <v>6.3179699637493522E-2</v>
      </c>
      <c r="P21" s="27">
        <f t="shared" si="1"/>
        <v>0.46659761781460385</v>
      </c>
      <c r="Q21" s="27">
        <f t="shared" si="1"/>
        <v>4.1429311237700675E-2</v>
      </c>
      <c r="R21" s="27">
        <f t="shared" si="1"/>
        <v>7.3019161056447443E-2</v>
      </c>
      <c r="S21" s="27">
        <f t="shared" si="1"/>
        <v>0.1931641636457794</v>
      </c>
      <c r="T21" s="77">
        <f t="shared" si="1"/>
        <v>0</v>
      </c>
      <c r="U21" s="28">
        <f t="shared" si="1"/>
        <v>0.83738995339202482</v>
      </c>
      <c r="V21" s="8"/>
      <c r="W21" s="58">
        <f t="shared" si="10"/>
        <v>1931</v>
      </c>
      <c r="X21" s="29">
        <f t="shared" si="2"/>
        <v>1893.7</v>
      </c>
      <c r="Y21" s="29">
        <f t="shared" si="3"/>
        <v>1803.6000000000001</v>
      </c>
      <c r="Z21" s="29">
        <f t="shared" si="4"/>
        <v>1789.5000000000002</v>
      </c>
      <c r="AA21" s="29">
        <f t="shared" si="5"/>
        <v>1777.3000000000002</v>
      </c>
      <c r="AB21" s="30">
        <f t="shared" si="6"/>
        <v>1769.3000000000002</v>
      </c>
      <c r="AC21" s="7"/>
      <c r="AD21" s="7">
        <v>481</v>
      </c>
      <c r="AE21" s="7">
        <v>946</v>
      </c>
      <c r="AF21" s="7"/>
      <c r="AG21" s="7">
        <f>$AD$25-AD21</f>
        <v>-220.75</v>
      </c>
      <c r="AH21" s="7">
        <f>$AE$25-AE21</f>
        <v>168.58333333333326</v>
      </c>
      <c r="AI21" s="7"/>
      <c r="AJ21" s="8"/>
    </row>
    <row r="22" spans="1:36" x14ac:dyDescent="0.25">
      <c r="A22" s="25" t="s">
        <v>58</v>
      </c>
      <c r="B22" s="7">
        <v>2200</v>
      </c>
      <c r="C22" s="7">
        <v>1867</v>
      </c>
      <c r="D22" s="7">
        <f t="shared" si="9"/>
        <v>333</v>
      </c>
      <c r="E22" s="8"/>
      <c r="F22" s="7">
        <v>133</v>
      </c>
      <c r="G22" s="33">
        <v>923</v>
      </c>
      <c r="H22" s="33">
        <v>0</v>
      </c>
      <c r="I22" s="33">
        <v>101</v>
      </c>
      <c r="J22" s="33">
        <v>411</v>
      </c>
      <c r="K22" s="33">
        <v>0</v>
      </c>
      <c r="L22" s="26">
        <f t="shared" si="0"/>
        <v>1568</v>
      </c>
      <c r="M22" s="26"/>
      <c r="N22" s="8"/>
      <c r="O22" s="27">
        <f t="shared" si="1"/>
        <v>7.1237279057311198E-2</v>
      </c>
      <c r="P22" s="27">
        <f t="shared" si="1"/>
        <v>0.4943760042849491</v>
      </c>
      <c r="Q22" s="27">
        <f t="shared" si="1"/>
        <v>0</v>
      </c>
      <c r="R22" s="27">
        <f t="shared" si="1"/>
        <v>5.4097482592394212E-2</v>
      </c>
      <c r="S22" s="27">
        <f t="shared" si="1"/>
        <v>0.22013926084627744</v>
      </c>
      <c r="T22" s="77">
        <f t="shared" si="1"/>
        <v>0</v>
      </c>
      <c r="U22" s="28">
        <f t="shared" si="1"/>
        <v>0.83985002678093201</v>
      </c>
      <c r="V22" s="8"/>
      <c r="W22" s="58">
        <f t="shared" si="10"/>
        <v>1867</v>
      </c>
      <c r="X22" s="29">
        <f t="shared" si="2"/>
        <v>1825.9</v>
      </c>
      <c r="Y22" s="29">
        <f t="shared" si="3"/>
        <v>1733.6000000000001</v>
      </c>
      <c r="Z22" s="29">
        <f t="shared" si="4"/>
        <v>1723.5000000000002</v>
      </c>
      <c r="AA22" s="29">
        <f t="shared" si="5"/>
        <v>1710.2000000000003</v>
      </c>
      <c r="AB22" s="30">
        <f t="shared" si="6"/>
        <v>1710.2000000000003</v>
      </c>
      <c r="AC22" s="7"/>
      <c r="AD22" s="7">
        <v>131</v>
      </c>
      <c r="AE22" s="7">
        <v>945</v>
      </c>
      <c r="AF22" s="7"/>
      <c r="AG22" s="7">
        <f>$AD$25-AD22</f>
        <v>129.25</v>
      </c>
      <c r="AH22" s="7">
        <f>$AE$25-AE22</f>
        <v>169.58333333333326</v>
      </c>
      <c r="AI22" s="7"/>
      <c r="AJ22" s="8"/>
    </row>
    <row r="23" spans="1:36" x14ac:dyDescent="0.25">
      <c r="A23" s="25" t="s">
        <v>59</v>
      </c>
      <c r="B23" s="7">
        <v>2200</v>
      </c>
      <c r="C23" s="7">
        <v>2563</v>
      </c>
      <c r="D23" s="7">
        <f t="shared" si="9"/>
        <v>-363</v>
      </c>
      <c r="E23" s="8"/>
      <c r="F23" s="7">
        <v>489</v>
      </c>
      <c r="G23" s="7">
        <v>724</v>
      </c>
      <c r="H23" s="7">
        <v>0</v>
      </c>
      <c r="I23" s="7">
        <v>170</v>
      </c>
      <c r="J23" s="7">
        <v>371</v>
      </c>
      <c r="K23" s="33">
        <v>400</v>
      </c>
      <c r="L23" s="26">
        <f>SUM(F23:K23)</f>
        <v>2154</v>
      </c>
      <c r="M23" s="28"/>
      <c r="N23" s="8"/>
      <c r="O23" s="27">
        <f t="shared" si="1"/>
        <v>0.19079204057744831</v>
      </c>
      <c r="P23" s="27">
        <f t="shared" si="1"/>
        <v>0.28248146703082327</v>
      </c>
      <c r="Q23" s="27">
        <f t="shared" si="1"/>
        <v>0</v>
      </c>
      <c r="R23" s="27">
        <f t="shared" si="1"/>
        <v>6.6328521264143583E-2</v>
      </c>
      <c r="S23" s="27">
        <f t="shared" si="1"/>
        <v>0.14475224346468982</v>
      </c>
      <c r="T23" s="77">
        <f t="shared" si="1"/>
        <v>0.15606710885680844</v>
      </c>
      <c r="U23" s="28">
        <f t="shared" si="1"/>
        <v>0.84042138119391341</v>
      </c>
      <c r="V23" s="8"/>
      <c r="W23" s="58">
        <f>C23-(K23*W$10)</f>
        <v>2523</v>
      </c>
      <c r="X23" s="29">
        <f t="shared" si="2"/>
        <v>2485.9</v>
      </c>
      <c r="Y23" s="29">
        <f t="shared" si="3"/>
        <v>2413.5</v>
      </c>
      <c r="Z23" s="29">
        <f t="shared" si="4"/>
        <v>2396.5</v>
      </c>
      <c r="AA23" s="29">
        <f>Z23-(F23*AA$10)</f>
        <v>2347.6</v>
      </c>
      <c r="AB23" s="30">
        <f t="shared" si="6"/>
        <v>2347.6</v>
      </c>
      <c r="AC23" s="33"/>
      <c r="AD23" s="33">
        <v>208</v>
      </c>
      <c r="AE23" s="33">
        <v>1873</v>
      </c>
      <c r="AF23" s="33"/>
      <c r="AG23" s="7">
        <f>$AD$25-AD23</f>
        <v>52.25</v>
      </c>
      <c r="AH23" s="7">
        <f>$AE$25-AE23</f>
        <v>-758.41666666666674</v>
      </c>
      <c r="AI23" s="33"/>
      <c r="AJ23" s="8"/>
    </row>
    <row r="24" spans="1:36" ht="13.2" thickBot="1" x14ac:dyDescent="0.3">
      <c r="A24" s="18"/>
      <c r="B24" s="18"/>
      <c r="C24" s="18"/>
      <c r="D24" s="18"/>
      <c r="E24" s="34"/>
      <c r="F24" s="35"/>
      <c r="G24" s="35"/>
      <c r="H24" s="35"/>
      <c r="I24" s="35"/>
      <c r="J24" s="35"/>
      <c r="K24" s="76"/>
      <c r="L24" s="36"/>
      <c r="M24" s="36"/>
      <c r="N24" s="34"/>
      <c r="O24" s="34"/>
      <c r="P24" s="34"/>
      <c r="Q24" s="34"/>
      <c r="R24" s="34"/>
      <c r="S24" s="34"/>
      <c r="T24" s="34"/>
      <c r="U24" s="37"/>
      <c r="V24" s="34"/>
      <c r="W24" s="34"/>
      <c r="X24" s="34"/>
      <c r="Y24" s="34"/>
      <c r="Z24" s="34"/>
      <c r="AA24" s="34"/>
      <c r="AB24" s="38"/>
      <c r="AC24" s="22"/>
      <c r="AD24" s="34"/>
      <c r="AE24" s="34"/>
      <c r="AF24" s="34"/>
      <c r="AG24" s="34"/>
      <c r="AH24" s="34"/>
      <c r="AI24" s="34"/>
      <c r="AJ24" s="22"/>
    </row>
    <row r="25" spans="1:36" ht="13.2" thickBot="1" x14ac:dyDescent="0.3">
      <c r="A25" s="39" t="s">
        <v>60</v>
      </c>
      <c r="B25" s="13">
        <f>AVERAGE(B12:B23)</f>
        <v>2800</v>
      </c>
      <c r="C25" s="13">
        <f t="shared" ref="C25:D25" si="11">AVERAGE(C12:C23)</f>
        <v>2632.4166666666665</v>
      </c>
      <c r="D25" s="13">
        <f t="shared" si="11"/>
        <v>167.58333333333334</v>
      </c>
      <c r="E25" s="13"/>
      <c r="F25" s="13">
        <f>AVERAGE(F12:F23)</f>
        <v>274.91666666666669</v>
      </c>
      <c r="G25" s="13">
        <f t="shared" ref="G25:I25" si="12">AVERAGE(G12:G23)</f>
        <v>764</v>
      </c>
      <c r="H25" s="13">
        <f t="shared" si="12"/>
        <v>40</v>
      </c>
      <c r="I25" s="13">
        <f t="shared" si="12"/>
        <v>144.83333333333334</v>
      </c>
      <c r="J25" s="13">
        <f>AVERAGE(J12:J23)</f>
        <v>469.16666666666669</v>
      </c>
      <c r="K25" s="13">
        <f>AVERAGE(K12:K23)</f>
        <v>637.5</v>
      </c>
      <c r="L25" s="26">
        <f>AVERAGE(L12:L23)</f>
        <v>2330.4166666666665</v>
      </c>
      <c r="M25" s="26"/>
      <c r="N25" s="13"/>
      <c r="O25" s="41">
        <f t="shared" ref="O25:U25" si="13">F25/$C$25</f>
        <v>0.10443508816360127</v>
      </c>
      <c r="P25" s="41">
        <f t="shared" si="13"/>
        <v>0.29022761087720411</v>
      </c>
      <c r="Q25" s="41">
        <f t="shared" si="13"/>
        <v>1.5195162873152047E-2</v>
      </c>
      <c r="R25" s="41">
        <f t="shared" si="13"/>
        <v>5.5019152236538041E-2</v>
      </c>
      <c r="S25" s="41">
        <f t="shared" si="13"/>
        <v>0.1782265978663459</v>
      </c>
      <c r="T25" s="41">
        <f t="shared" si="13"/>
        <v>0.24217290829086074</v>
      </c>
      <c r="U25" s="28">
        <f t="shared" si="13"/>
        <v>0.88527652030770199</v>
      </c>
      <c r="V25" s="13"/>
      <c r="W25" s="43">
        <f t="shared" ref="W25:AA25" si="14">AVERAGE(W12:W23)</f>
        <v>2568.6666666666665</v>
      </c>
      <c r="X25" s="13">
        <f t="shared" si="14"/>
        <v>2521.7500000000005</v>
      </c>
      <c r="Y25" s="13">
        <f t="shared" si="14"/>
        <v>2445.3499999999995</v>
      </c>
      <c r="Z25" s="13">
        <f t="shared" si="14"/>
        <v>2430.8666666666668</v>
      </c>
      <c r="AA25" s="13">
        <f t="shared" si="14"/>
        <v>2403.375</v>
      </c>
      <c r="AB25" s="42">
        <f>AVERAGE(AB12:AB23)</f>
        <v>2399.375</v>
      </c>
      <c r="AC25" s="43"/>
      <c r="AD25" s="44">
        <f>AVERAGE(AD12:AD23)</f>
        <v>260.25</v>
      </c>
      <c r="AE25" s="44">
        <f>AVERAGE(AE12:AE23)</f>
        <v>1114.5833333333333</v>
      </c>
      <c r="AF25" s="13" t="e">
        <f>AVERAGE(AF12:AF23)</f>
        <v>#DIV/0!</v>
      </c>
      <c r="AG25" s="13"/>
      <c r="AH25" s="13"/>
      <c r="AI25" s="13"/>
      <c r="AJ25" s="13"/>
    </row>
    <row r="26" spans="1:36" x14ac:dyDescent="0.25">
      <c r="A26" s="39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45"/>
      <c r="AC26" s="43"/>
      <c r="AD26" s="43"/>
      <c r="AE26" s="43"/>
      <c r="AF26" s="43"/>
      <c r="AG26" s="43"/>
      <c r="AH26" s="43"/>
      <c r="AI26" s="43"/>
      <c r="AJ26" s="13"/>
    </row>
    <row r="27" spans="1:36" x14ac:dyDescent="0.25">
      <c r="A27" s="60">
        <v>2022</v>
      </c>
      <c r="B27" s="26">
        <v>3100</v>
      </c>
      <c r="C27" s="26">
        <v>2842</v>
      </c>
      <c r="D27" s="26">
        <f>B27-C27</f>
        <v>258</v>
      </c>
      <c r="E27" s="26"/>
      <c r="F27" s="26">
        <v>378.58333333333331</v>
      </c>
      <c r="G27" s="26">
        <v>628.41666666666663</v>
      </c>
      <c r="H27" s="26">
        <v>30</v>
      </c>
      <c r="I27" s="26">
        <v>189.75</v>
      </c>
      <c r="J27" s="26">
        <v>426.25</v>
      </c>
      <c r="K27" s="26">
        <v>652</v>
      </c>
      <c r="L27" s="26">
        <f>SUM(F27:K27)</f>
        <v>2305</v>
      </c>
      <c r="M27" s="26">
        <v>0</v>
      </c>
      <c r="N27" s="26">
        <v>0</v>
      </c>
      <c r="O27" s="28">
        <v>0.18538317146821184</v>
      </c>
      <c r="P27" s="28">
        <v>0.30772055823063738</v>
      </c>
      <c r="Q27" s="28">
        <v>1.4690279931445361E-2</v>
      </c>
      <c r="R27" s="28">
        <v>9.2916020566391894E-2</v>
      </c>
      <c r="S27" s="28">
        <v>0.20872439402595283</v>
      </c>
      <c r="T27" s="28">
        <v>0.26</v>
      </c>
      <c r="U27" s="28">
        <v>0.83440790010609645</v>
      </c>
      <c r="V27" s="26">
        <v>0</v>
      </c>
      <c r="W27" s="26">
        <v>2042.1666666666667</v>
      </c>
      <c r="X27" s="26">
        <v>1901.5041666666666</v>
      </c>
      <c r="Y27" s="26">
        <v>1587.2958333333333</v>
      </c>
      <c r="Z27" s="26">
        <v>1524.6783333333331</v>
      </c>
      <c r="AA27" s="26">
        <v>1335.3866666666668</v>
      </c>
      <c r="AB27" s="47">
        <v>1335.3866666666668</v>
      </c>
      <c r="AC27" s="26">
        <v>0</v>
      </c>
      <c r="AD27" s="26">
        <v>256.66666666666669</v>
      </c>
      <c r="AE27" s="26">
        <v>1193.9166666666667</v>
      </c>
      <c r="AF27" s="26"/>
      <c r="AG27" s="43"/>
      <c r="AH27" s="43"/>
      <c r="AI27" s="43"/>
      <c r="AJ27" s="43"/>
    </row>
    <row r="28" spans="1:36" ht="13.2" thickBot="1" x14ac:dyDescent="0.3">
      <c r="A28" s="39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45"/>
      <c r="AC28" s="43"/>
      <c r="AD28" s="43"/>
      <c r="AE28" s="43"/>
      <c r="AF28" s="43"/>
      <c r="AG28" s="43"/>
      <c r="AH28" s="43"/>
      <c r="AI28" s="43"/>
      <c r="AJ28" s="13"/>
    </row>
    <row r="29" spans="1:36" ht="13.2" thickBot="1" x14ac:dyDescent="0.3">
      <c r="A29" s="61" t="s">
        <v>29</v>
      </c>
      <c r="B29" s="62">
        <f>B25-B27</f>
        <v>-300</v>
      </c>
      <c r="C29" s="62">
        <f>C25-C27</f>
        <v>-209.58333333333348</v>
      </c>
      <c r="D29" s="63">
        <f>D25-D27</f>
        <v>-90.416666666666657</v>
      </c>
      <c r="E29" s="13"/>
      <c r="F29" s="64">
        <f>F25-F27</f>
        <v>-103.66666666666663</v>
      </c>
      <c r="G29" s="65">
        <f t="shared" ref="G29:L29" si="15">G25-G27</f>
        <v>135.58333333333337</v>
      </c>
      <c r="H29" s="66">
        <f t="shared" si="15"/>
        <v>10</v>
      </c>
      <c r="I29" s="66">
        <f t="shared" si="15"/>
        <v>-44.916666666666657</v>
      </c>
      <c r="J29" s="65">
        <f t="shared" si="15"/>
        <v>42.916666666666686</v>
      </c>
      <c r="K29" s="66">
        <f t="shared" si="15"/>
        <v>-14.5</v>
      </c>
      <c r="L29" s="67">
        <f t="shared" si="15"/>
        <v>25.416666666666515</v>
      </c>
      <c r="M29" s="13"/>
      <c r="N29" s="13"/>
      <c r="O29" s="68">
        <f t="shared" ref="O29:T29" si="16">O25-O27</f>
        <v>-8.0948083304610577E-2</v>
      </c>
      <c r="P29" s="69">
        <f t="shared" si="16"/>
        <v>-1.7492947353433264E-2</v>
      </c>
      <c r="Q29" s="69">
        <f t="shared" si="16"/>
        <v>5.0488294170668649E-4</v>
      </c>
      <c r="R29" s="69">
        <f t="shared" si="16"/>
        <v>-3.7896868329853853E-2</v>
      </c>
      <c r="S29" s="69">
        <f t="shared" si="16"/>
        <v>-3.0497796159606932E-2</v>
      </c>
      <c r="T29" s="70">
        <f t="shared" si="16"/>
        <v>-1.7827091709139264E-2</v>
      </c>
      <c r="U29" s="41"/>
      <c r="V29" s="13"/>
      <c r="W29" s="13"/>
      <c r="X29" s="13"/>
      <c r="Y29" s="13"/>
      <c r="Z29" s="13"/>
      <c r="AA29" s="89" t="s">
        <v>30</v>
      </c>
      <c r="AB29" s="81">
        <v>2400</v>
      </c>
      <c r="AC29" s="43"/>
      <c r="AD29" s="43">
        <f>AD27-AD25</f>
        <v>-3.5833333333333144</v>
      </c>
      <c r="AE29" s="43">
        <f>AE27-AE25</f>
        <v>79.333333333333485</v>
      </c>
      <c r="AF29" s="33"/>
      <c r="AG29" s="43"/>
      <c r="AH29" s="43"/>
      <c r="AI29" s="43"/>
      <c r="AJ29" s="13"/>
    </row>
    <row r="30" spans="1:36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49"/>
      <c r="AC30" s="8"/>
      <c r="AD30" s="8"/>
      <c r="AE30" s="8"/>
      <c r="AF30" s="8"/>
      <c r="AG30" s="8"/>
      <c r="AH30" s="8"/>
      <c r="AI30" s="8"/>
      <c r="AJ30" s="8"/>
    </row>
    <row r="31" spans="1:36" ht="15.6" customHeight="1" thickBot="1" x14ac:dyDescent="0.3">
      <c r="A31" s="8"/>
      <c r="B31" s="8"/>
      <c r="C31" s="8"/>
      <c r="D31" s="71"/>
      <c r="E31" s="46" t="s">
        <v>33</v>
      </c>
      <c r="F31" s="26">
        <f>SUM(F12:F23)</f>
        <v>3299</v>
      </c>
      <c r="G31" s="26">
        <f t="shared" ref="G31:K31" si="17">SUM(G12:G23)</f>
        <v>9168</v>
      </c>
      <c r="H31" s="26">
        <f t="shared" si="17"/>
        <v>480</v>
      </c>
      <c r="I31" s="26">
        <f t="shared" si="17"/>
        <v>1738</v>
      </c>
      <c r="J31" s="26">
        <f t="shared" si="17"/>
        <v>5630</v>
      </c>
      <c r="K31" s="26">
        <f t="shared" si="17"/>
        <v>7650</v>
      </c>
      <c r="L31" s="26">
        <f>SUM(L12:L23)</f>
        <v>27965</v>
      </c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50" t="s">
        <v>31</v>
      </c>
      <c r="AB31" s="88">
        <f>AB29-AB25</f>
        <v>0.625</v>
      </c>
      <c r="AC31" s="8"/>
      <c r="AD31" s="8"/>
      <c r="AE31" s="8"/>
      <c r="AF31" s="8"/>
      <c r="AG31" s="8"/>
      <c r="AH31" s="8"/>
    </row>
    <row r="33" spans="1:28" x14ac:dyDescent="0.25">
      <c r="S33" s="51"/>
      <c r="T33" s="52"/>
      <c r="U33" s="53" t="s">
        <v>32</v>
      </c>
      <c r="V33" s="52"/>
      <c r="W33" s="54">
        <f>K25*W10</f>
        <v>63.75</v>
      </c>
      <c r="X33" s="55">
        <f>J25*X10</f>
        <v>46.916666666666671</v>
      </c>
      <c r="Y33" s="55">
        <f>G25*Y10</f>
        <v>76.400000000000006</v>
      </c>
      <c r="Z33" s="55">
        <f>I25*Z10</f>
        <v>14.483333333333334</v>
      </c>
      <c r="AA33" s="55">
        <f>F25*AA10</f>
        <v>27.491666666666671</v>
      </c>
      <c r="AB33" s="56">
        <f>SUM(W33:AA33)</f>
        <v>229.04166666666669</v>
      </c>
    </row>
    <row r="34" spans="1:28" x14ac:dyDescent="0.25">
      <c r="U34" s="72" t="s">
        <v>34</v>
      </c>
      <c r="V34" s="8"/>
      <c r="W34" s="7">
        <f>K25</f>
        <v>637.5</v>
      </c>
      <c r="X34" s="7">
        <f>J25</f>
        <v>469.16666666666669</v>
      </c>
      <c r="Y34" s="7">
        <f>G25</f>
        <v>764</v>
      </c>
      <c r="Z34" s="7">
        <f>I25</f>
        <v>144.83333333333334</v>
      </c>
      <c r="AA34" s="7">
        <f>F25</f>
        <v>274.91666666666669</v>
      </c>
      <c r="AB34" s="7">
        <f>SUM(X34:AA34)</f>
        <v>1652.9166666666667</v>
      </c>
    </row>
    <row r="35" spans="1:28" x14ac:dyDescent="0.25">
      <c r="T35" s="73"/>
      <c r="U35" s="74" t="s">
        <v>35</v>
      </c>
      <c r="V35" s="75"/>
      <c r="W35" s="40">
        <f t="shared" ref="W35:AB35" si="18">W34-W33</f>
        <v>573.75</v>
      </c>
      <c r="X35" s="40">
        <f t="shared" si="18"/>
        <v>422.25</v>
      </c>
      <c r="Y35" s="40">
        <f t="shared" si="18"/>
        <v>687.6</v>
      </c>
      <c r="Z35" s="40">
        <f t="shared" si="18"/>
        <v>130.35000000000002</v>
      </c>
      <c r="AA35" s="40">
        <f t="shared" si="18"/>
        <v>247.42500000000001</v>
      </c>
      <c r="AB35" s="40">
        <f t="shared" si="18"/>
        <v>1423.875</v>
      </c>
    </row>
    <row r="36" spans="1:28" x14ac:dyDescent="0.25">
      <c r="U36" s="72" t="s">
        <v>41</v>
      </c>
      <c r="V36" s="8"/>
      <c r="W36" s="82">
        <f>W35*12</f>
        <v>6885</v>
      </c>
      <c r="X36" s="82">
        <f t="shared" ref="X36:AB36" si="19">X35*12</f>
        <v>5067</v>
      </c>
      <c r="Y36" s="82">
        <f t="shared" si="19"/>
        <v>8251.2000000000007</v>
      </c>
      <c r="Z36" s="82">
        <f t="shared" si="19"/>
        <v>1564.2000000000003</v>
      </c>
      <c r="AA36" s="82">
        <f t="shared" si="19"/>
        <v>2969.1000000000004</v>
      </c>
      <c r="AB36" s="82">
        <f t="shared" si="19"/>
        <v>17086.5</v>
      </c>
    </row>
    <row r="37" spans="1:28" x14ac:dyDescent="0.25">
      <c r="A37" s="91" t="s">
        <v>67</v>
      </c>
    </row>
    <row r="38" spans="1:28" ht="14.4" x14ac:dyDescent="0.3">
      <c r="A38" s="86"/>
      <c r="B38" s="86"/>
      <c r="C38" s="16"/>
      <c r="D38" s="16"/>
    </row>
    <row r="39" spans="1:28" ht="14.4" x14ac:dyDescent="0.3">
      <c r="A39" s="87" t="s">
        <v>62</v>
      </c>
      <c r="B39"/>
    </row>
  </sheetData>
  <mergeCells count="2">
    <mergeCell ref="AD9:AE9"/>
    <mergeCell ref="AG9:AH9"/>
  </mergeCells>
  <conditionalFormatting sqref="B29">
    <cfRule type="cellIs" dxfId="34" priority="16" stopIfTrue="1" operator="greaterThan">
      <formula>0</formula>
    </cfRule>
  </conditionalFormatting>
  <conditionalFormatting sqref="B25:D25">
    <cfRule type="cellIs" dxfId="33" priority="4" stopIfTrue="1" operator="lessThan">
      <formula>0</formula>
    </cfRule>
  </conditionalFormatting>
  <conditionalFormatting sqref="C29">
    <cfRule type="cellIs" dxfId="32" priority="13" stopIfTrue="1" operator="greaterThan">
      <formula>0</formula>
    </cfRule>
    <cfRule type="cellIs" dxfId="31" priority="18" stopIfTrue="1" operator="lessThan">
      <formula>0</formula>
    </cfRule>
  </conditionalFormatting>
  <conditionalFormatting sqref="D12:D25">
    <cfRule type="cellIs" dxfId="30" priority="1" operator="lessThan">
      <formula>0</formula>
    </cfRule>
  </conditionalFormatting>
  <conditionalFormatting sqref="D24">
    <cfRule type="cellIs" dxfId="29" priority="24" stopIfTrue="1" operator="lessThan">
      <formula>0</formula>
    </cfRule>
  </conditionalFormatting>
  <conditionalFormatting sqref="D29">
    <cfRule type="cellIs" dxfId="28" priority="8" operator="greaterThan">
      <formula>0</formula>
    </cfRule>
    <cfRule type="cellIs" dxfId="27" priority="9" operator="lessThan">
      <formula>0</formula>
    </cfRule>
    <cfRule type="cellIs" dxfId="26" priority="17" stopIfTrue="1" operator="greaterThan">
      <formula>0</formula>
    </cfRule>
  </conditionalFormatting>
  <conditionalFormatting sqref="E7">
    <cfRule type="cellIs" dxfId="25" priority="6" operator="greaterThan">
      <formula>0</formula>
    </cfRule>
  </conditionalFormatting>
  <conditionalFormatting sqref="F29:L29">
    <cfRule type="cellIs" dxfId="24" priority="10" operator="greaterThan">
      <formula>0</formula>
    </cfRule>
    <cfRule type="cellIs" dxfId="23" priority="12" stopIfTrue="1" operator="lessThan">
      <formula>0</formula>
    </cfRule>
  </conditionalFormatting>
  <conditionalFormatting sqref="O12:T25">
    <cfRule type="cellIs" dxfId="22" priority="23" stopIfTrue="1" operator="greaterThan">
      <formula>0.15</formula>
    </cfRule>
  </conditionalFormatting>
  <conditionalFormatting sqref="O29:T29">
    <cfRule type="cellIs" dxfId="21" priority="14" stopIfTrue="1" operator="greaterThan">
      <formula>0</formula>
    </cfRule>
    <cfRule type="cellIs" dxfId="20" priority="15" stopIfTrue="1" operator="lessThan">
      <formula>0</formula>
    </cfRule>
  </conditionalFormatting>
  <conditionalFormatting sqref="AB31">
    <cfRule type="cellIs" dxfId="19" priority="2" operator="lessThan">
      <formula>0</formula>
    </cfRule>
    <cfRule type="cellIs" dxfId="18" priority="3" operator="greaterThan">
      <formula>0</formula>
    </cfRule>
  </conditionalFormatting>
  <conditionalFormatting sqref="AD29:AE29">
    <cfRule type="cellIs" dxfId="17" priority="7" operator="lessThan">
      <formula>0</formula>
    </cfRule>
    <cfRule type="cellIs" dxfId="16" priority="19" stopIfTrue="1" operator="greaterThan">
      <formula>0</formula>
    </cfRule>
  </conditionalFormatting>
  <conditionalFormatting sqref="AG12:AH25">
    <cfRule type="cellIs" dxfId="15" priority="26" stopIfTrue="1" operator="lessThan">
      <formula>0</formula>
    </cfRule>
  </conditionalFormatting>
  <pageMargins left="0.75" right="0.75" top="1" bottom="1" header="0.5" footer="0.5"/>
  <pageSetup scale="74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ABA98-81F5-4BD8-922A-04A09909B092}">
  <sheetPr>
    <tabColor rgb="FF92D050"/>
    <pageSetUpPr fitToPage="1"/>
  </sheetPr>
  <dimension ref="A1:AI38"/>
  <sheetViews>
    <sheetView zoomScale="80" zoomScaleNormal="80" workbookViewId="0">
      <pane xSplit="5" ySplit="10" topLeftCell="F17" activePane="bottomRight" state="frozen"/>
      <selection pane="topRight" activeCell="F1" sqref="F1"/>
      <selection pane="bottomLeft" activeCell="A11" sqref="A11"/>
      <selection pane="bottomRight" activeCell="A36" sqref="A36"/>
    </sheetView>
  </sheetViews>
  <sheetFormatPr defaultRowHeight="12.6" x14ac:dyDescent="0.25"/>
  <cols>
    <col min="1" max="1" width="8.88671875" style="2"/>
    <col min="2" max="2" width="9.88671875" style="2" customWidth="1"/>
    <col min="3" max="3" width="10" style="2" customWidth="1"/>
    <col min="4" max="4" width="9.5546875" style="2" customWidth="1"/>
    <col min="5" max="5" width="9.33203125" style="2" customWidth="1"/>
    <col min="6" max="6" width="8.33203125" style="2" customWidth="1"/>
    <col min="7" max="7" width="8.6640625" style="2" customWidth="1"/>
    <col min="8" max="8" width="8" style="2" customWidth="1"/>
    <col min="9" max="11" width="8.5546875" style="2" customWidth="1"/>
    <col min="12" max="12" width="8.33203125" style="2" customWidth="1"/>
    <col min="13" max="13" width="6.44140625" style="2" hidden="1" customWidth="1"/>
    <col min="14" max="14" width="1.33203125" style="2" customWidth="1"/>
    <col min="15" max="21" width="8.6640625" style="2" customWidth="1"/>
    <col min="22" max="22" width="1.109375" style="2" customWidth="1"/>
    <col min="23" max="24" width="9.44140625" style="2" customWidth="1"/>
    <col min="25" max="25" width="10.109375" style="2" customWidth="1"/>
    <col min="26" max="26" width="10.33203125" style="2" customWidth="1"/>
    <col min="27" max="27" width="9.88671875" style="2" customWidth="1"/>
    <col min="28" max="28" width="9.44140625" style="2" customWidth="1"/>
    <col min="29" max="29" width="1.5546875" style="2" customWidth="1"/>
    <col min="30" max="30" width="8.6640625" style="2" customWidth="1"/>
    <col min="31" max="31" width="9.109375" style="2" customWidth="1"/>
    <col min="32" max="32" width="0.88671875" style="2" customWidth="1"/>
    <col min="33" max="33" width="8.6640625" style="2" customWidth="1"/>
    <col min="34" max="34" width="9.109375" style="2" customWidth="1"/>
    <col min="35" max="35" width="3.5546875" style="2" customWidth="1"/>
    <col min="36" max="16384" width="8.88671875" style="2"/>
  </cols>
  <sheetData>
    <row r="1" spans="1:35" ht="15.6" x14ac:dyDescent="0.3">
      <c r="A1" s="1" t="s">
        <v>1</v>
      </c>
      <c r="F1" s="83" t="s">
        <v>42</v>
      </c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</row>
    <row r="2" spans="1:35" x14ac:dyDescent="0.25">
      <c r="A2" s="2" t="s">
        <v>2</v>
      </c>
      <c r="B2" s="57">
        <f ca="1">NOW()</f>
        <v>45200.22966261574</v>
      </c>
    </row>
    <row r="3" spans="1:35" ht="4.8" customHeight="1" x14ac:dyDescent="0.25"/>
    <row r="4" spans="1:35" x14ac:dyDescent="0.25">
      <c r="A4" s="3" t="s">
        <v>3</v>
      </c>
      <c r="B4" s="4"/>
      <c r="C4" s="5"/>
    </row>
    <row r="5" spans="1:35" ht="6" customHeight="1" x14ac:dyDescent="0.25">
      <c r="A5" s="6"/>
      <c r="B5" s="7"/>
      <c r="C5" s="8"/>
      <c r="D5" s="8"/>
      <c r="E5" s="8"/>
    </row>
    <row r="6" spans="1:35" ht="14.4" x14ac:dyDescent="0.4">
      <c r="A6" s="6"/>
      <c r="B6" s="9" t="s">
        <v>4</v>
      </c>
      <c r="C6" s="10" t="s">
        <v>5</v>
      </c>
      <c r="D6" s="10" t="s">
        <v>6</v>
      </c>
      <c r="E6" s="10" t="s">
        <v>7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x14ac:dyDescent="0.25">
      <c r="A7" s="12">
        <v>2023</v>
      </c>
      <c r="B7" s="13" t="e">
        <f>B25</f>
        <v>#DIV/0!</v>
      </c>
      <c r="C7" s="13" t="e">
        <f>C25</f>
        <v>#DIV/0!</v>
      </c>
      <c r="D7" s="13">
        <f>D25</f>
        <v>0</v>
      </c>
      <c r="E7" s="13">
        <f>SUM(D12:D23)</f>
        <v>0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</row>
    <row r="8" spans="1:35" x14ac:dyDescent="0.25">
      <c r="A8" s="12"/>
      <c r="B8" s="7"/>
      <c r="C8" s="8"/>
      <c r="D8" s="8"/>
      <c r="E8" s="8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15"/>
      <c r="X8" s="15"/>
      <c r="Y8" s="16"/>
      <c r="Z8" s="17" t="s">
        <v>8</v>
      </c>
      <c r="AA8" s="15"/>
      <c r="AB8" s="15"/>
      <c r="AC8" s="5"/>
      <c r="AD8" s="5"/>
      <c r="AE8" s="5"/>
      <c r="AF8" s="5"/>
      <c r="AG8" s="5"/>
      <c r="AH8" s="5"/>
      <c r="AI8" s="5"/>
    </row>
    <row r="9" spans="1:35" ht="13.2" thickBot="1" x14ac:dyDescent="0.3">
      <c r="A9" s="6"/>
      <c r="B9" s="7"/>
      <c r="C9" s="8"/>
      <c r="D9" s="8"/>
      <c r="E9" s="8"/>
      <c r="F9" s="18"/>
      <c r="G9" s="19"/>
      <c r="H9" s="18"/>
      <c r="I9" s="18" t="s">
        <v>9</v>
      </c>
      <c r="J9" s="18"/>
      <c r="K9" s="18"/>
      <c r="L9" s="18"/>
      <c r="M9" s="18"/>
      <c r="N9" s="8"/>
      <c r="O9" s="18"/>
      <c r="P9" s="19"/>
      <c r="Q9" s="18" t="s">
        <v>10</v>
      </c>
      <c r="R9" s="18"/>
      <c r="S9" s="18"/>
      <c r="T9" s="18"/>
      <c r="U9" s="18"/>
      <c r="V9" s="8"/>
      <c r="W9" s="22" t="s">
        <v>40</v>
      </c>
      <c r="X9" s="20" t="s">
        <v>11</v>
      </c>
      <c r="Y9" s="20" t="s">
        <v>12</v>
      </c>
      <c r="Z9" s="20" t="s">
        <v>13</v>
      </c>
      <c r="AA9" s="20" t="s">
        <v>14</v>
      </c>
      <c r="AB9" s="20" t="s">
        <v>15</v>
      </c>
      <c r="AC9" s="20"/>
      <c r="AD9" s="92" t="s">
        <v>43</v>
      </c>
      <c r="AE9" s="93"/>
      <c r="AF9" s="20"/>
      <c r="AG9" s="92" t="s">
        <v>16</v>
      </c>
      <c r="AH9" s="93"/>
      <c r="AI9" s="8"/>
    </row>
    <row r="10" spans="1:35" ht="13.2" thickBot="1" x14ac:dyDescent="0.3">
      <c r="A10" s="12"/>
      <c r="B10" s="8"/>
      <c r="C10" s="8"/>
      <c r="D10" s="8"/>
      <c r="E10" s="8"/>
      <c r="F10" s="22" t="s">
        <v>17</v>
      </c>
      <c r="G10" s="22" t="s">
        <v>18</v>
      </c>
      <c r="H10" s="22" t="s">
        <v>19</v>
      </c>
      <c r="I10" s="22" t="s">
        <v>20</v>
      </c>
      <c r="J10" s="22" t="s">
        <v>21</v>
      </c>
      <c r="K10" s="22" t="s">
        <v>40</v>
      </c>
      <c r="L10" s="22" t="s">
        <v>22</v>
      </c>
      <c r="M10" s="22" t="s">
        <v>23</v>
      </c>
      <c r="N10" s="22"/>
      <c r="O10" s="22" t="s">
        <v>17</v>
      </c>
      <c r="P10" s="22" t="s">
        <v>18</v>
      </c>
      <c r="Q10" s="22" t="s">
        <v>19</v>
      </c>
      <c r="R10" s="22" t="s">
        <v>20</v>
      </c>
      <c r="S10" s="22" t="s">
        <v>21</v>
      </c>
      <c r="T10" s="22" t="s">
        <v>40</v>
      </c>
      <c r="U10" s="22" t="s">
        <v>22</v>
      </c>
      <c r="V10" s="8"/>
      <c r="W10" s="90">
        <v>0.25</v>
      </c>
      <c r="X10" s="90">
        <v>0.25</v>
      </c>
      <c r="Y10" s="90">
        <v>0.25</v>
      </c>
      <c r="Z10" s="90">
        <v>0.25</v>
      </c>
      <c r="AA10" s="90">
        <v>0.25</v>
      </c>
      <c r="AB10" s="90">
        <v>0.25</v>
      </c>
      <c r="AC10" s="8"/>
      <c r="AD10" s="22" t="s">
        <v>24</v>
      </c>
      <c r="AE10" s="22" t="s">
        <v>25</v>
      </c>
      <c r="AF10" s="8"/>
      <c r="AG10" s="22" t="s">
        <v>24</v>
      </c>
      <c r="AH10" s="22" t="s">
        <v>25</v>
      </c>
      <c r="AI10" s="8"/>
    </row>
    <row r="11" spans="1:35" x14ac:dyDescent="0.25">
      <c r="A11" s="22" t="s">
        <v>49</v>
      </c>
      <c r="B11" s="22" t="s">
        <v>50</v>
      </c>
      <c r="C11" s="22" t="s">
        <v>5</v>
      </c>
      <c r="D11" s="22" t="s">
        <v>6</v>
      </c>
      <c r="E11" s="8"/>
      <c r="F11" s="8"/>
      <c r="G11" s="8"/>
      <c r="H11" s="8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4"/>
      <c r="AC11" s="23"/>
      <c r="AD11" s="23"/>
      <c r="AE11" s="23"/>
      <c r="AF11" s="23"/>
      <c r="AG11" s="23"/>
      <c r="AH11" s="23"/>
      <c r="AI11" s="8"/>
    </row>
    <row r="12" spans="1:35" ht="15" customHeight="1" x14ac:dyDescent="0.25">
      <c r="A12" s="25" t="s">
        <v>26</v>
      </c>
      <c r="B12" s="7"/>
      <c r="C12" s="7"/>
      <c r="D12" s="7">
        <v>0</v>
      </c>
      <c r="E12" s="8"/>
      <c r="F12" s="7"/>
      <c r="G12" s="7"/>
      <c r="H12" s="7"/>
      <c r="I12" s="7"/>
      <c r="J12" s="7"/>
      <c r="K12" s="33"/>
      <c r="L12" s="26">
        <f t="shared" ref="L12:L23" si="0">SUM(F12:K12)</f>
        <v>0</v>
      </c>
      <c r="M12" s="26"/>
      <c r="N12" s="8"/>
      <c r="O12" s="27" t="e">
        <f t="shared" ref="O12:U23" si="1">F12/$C12</f>
        <v>#DIV/0!</v>
      </c>
      <c r="P12" s="27" t="e">
        <f t="shared" si="1"/>
        <v>#DIV/0!</v>
      </c>
      <c r="Q12" s="27" t="e">
        <f t="shared" si="1"/>
        <v>#DIV/0!</v>
      </c>
      <c r="R12" s="27" t="e">
        <f t="shared" si="1"/>
        <v>#DIV/0!</v>
      </c>
      <c r="S12" s="27" t="e">
        <f t="shared" si="1"/>
        <v>#DIV/0!</v>
      </c>
      <c r="T12" s="77" t="e">
        <f t="shared" si="1"/>
        <v>#DIV/0!</v>
      </c>
      <c r="U12" s="28" t="e">
        <f t="shared" si="1"/>
        <v>#DIV/0!</v>
      </c>
      <c r="V12" s="8"/>
      <c r="W12" s="58">
        <f t="shared" ref="W12:W23" si="2">C12-(K12*W$10)</f>
        <v>0</v>
      </c>
      <c r="X12" s="29">
        <f t="shared" ref="X12:X23" si="3">W12-(J12*X$10)</f>
        <v>0</v>
      </c>
      <c r="Y12" s="29">
        <f t="shared" ref="Y12:Y23" si="4">X12-(G12*Y$10)</f>
        <v>0</v>
      </c>
      <c r="Z12" s="29">
        <f t="shared" ref="Z12:Z23" si="5">Y12-(I12*Z$10)</f>
        <v>0</v>
      </c>
      <c r="AA12" s="29">
        <f t="shared" ref="AA12:AA23" si="6">Z12-(F12*AA$10)</f>
        <v>0</v>
      </c>
      <c r="AB12" s="30">
        <f t="shared" ref="AB12:AB23" si="7">AA12-(H12*AB$10)</f>
        <v>0</v>
      </c>
      <c r="AC12" s="7"/>
      <c r="AD12" s="7"/>
      <c r="AE12" s="7"/>
      <c r="AF12" s="7"/>
      <c r="AG12" s="7" t="e">
        <f t="shared" ref="AG12:AG18" si="8">$AD$25-AD12</f>
        <v>#DIV/0!</v>
      </c>
      <c r="AH12" s="7" t="e">
        <f t="shared" ref="AH12:AH18" si="9">$AE$25-AE12</f>
        <v>#DIV/0!</v>
      </c>
      <c r="AI12" s="8"/>
    </row>
    <row r="13" spans="1:35" ht="15" customHeight="1" x14ac:dyDescent="0.25">
      <c r="A13" s="25" t="s">
        <v>27</v>
      </c>
      <c r="B13" s="7"/>
      <c r="C13" s="7"/>
      <c r="D13" s="7">
        <v>0</v>
      </c>
      <c r="E13" s="8"/>
      <c r="F13" s="7"/>
      <c r="G13" s="7"/>
      <c r="H13" s="7"/>
      <c r="I13" s="7"/>
      <c r="J13" s="7"/>
      <c r="K13" s="33"/>
      <c r="L13" s="26">
        <f t="shared" si="0"/>
        <v>0</v>
      </c>
      <c r="M13" s="26"/>
      <c r="N13" s="8"/>
      <c r="O13" s="27" t="e">
        <f t="shared" si="1"/>
        <v>#DIV/0!</v>
      </c>
      <c r="P13" s="27" t="e">
        <f t="shared" si="1"/>
        <v>#DIV/0!</v>
      </c>
      <c r="Q13" s="27" t="e">
        <f t="shared" si="1"/>
        <v>#DIV/0!</v>
      </c>
      <c r="R13" s="27" t="e">
        <f t="shared" si="1"/>
        <v>#DIV/0!</v>
      </c>
      <c r="S13" s="27" t="e">
        <f t="shared" si="1"/>
        <v>#DIV/0!</v>
      </c>
      <c r="T13" s="77" t="e">
        <f t="shared" si="1"/>
        <v>#DIV/0!</v>
      </c>
      <c r="U13" s="28" t="e">
        <f t="shared" si="1"/>
        <v>#DIV/0!</v>
      </c>
      <c r="V13" s="8"/>
      <c r="W13" s="58">
        <f t="shared" si="2"/>
        <v>0</v>
      </c>
      <c r="X13" s="29">
        <f t="shared" si="3"/>
        <v>0</v>
      </c>
      <c r="Y13" s="29">
        <f t="shared" si="4"/>
        <v>0</v>
      </c>
      <c r="Z13" s="29">
        <f t="shared" si="5"/>
        <v>0</v>
      </c>
      <c r="AA13" s="29">
        <f t="shared" si="6"/>
        <v>0</v>
      </c>
      <c r="AB13" s="30">
        <f t="shared" si="7"/>
        <v>0</v>
      </c>
      <c r="AC13" s="7"/>
      <c r="AD13" s="7"/>
      <c r="AE13" s="7"/>
      <c r="AF13" s="7"/>
      <c r="AG13" s="7" t="e">
        <f t="shared" si="8"/>
        <v>#DIV/0!</v>
      </c>
      <c r="AH13" s="7" t="e">
        <f t="shared" si="9"/>
        <v>#DIV/0!</v>
      </c>
      <c r="AI13" s="8"/>
    </row>
    <row r="14" spans="1:35" ht="15" customHeight="1" x14ac:dyDescent="0.25">
      <c r="A14" s="25" t="s">
        <v>28</v>
      </c>
      <c r="B14" s="7"/>
      <c r="C14" s="7"/>
      <c r="D14" s="7">
        <v>0</v>
      </c>
      <c r="E14" s="8"/>
      <c r="F14" s="33"/>
      <c r="G14" s="33"/>
      <c r="H14" s="33"/>
      <c r="I14" s="33"/>
      <c r="J14" s="33"/>
      <c r="K14" s="33"/>
      <c r="L14" s="26">
        <f t="shared" si="0"/>
        <v>0</v>
      </c>
      <c r="M14" s="26"/>
      <c r="N14" s="8"/>
      <c r="O14" s="27" t="e">
        <f t="shared" si="1"/>
        <v>#DIV/0!</v>
      </c>
      <c r="P14" s="27" t="e">
        <f t="shared" si="1"/>
        <v>#DIV/0!</v>
      </c>
      <c r="Q14" s="27" t="e">
        <f t="shared" si="1"/>
        <v>#DIV/0!</v>
      </c>
      <c r="R14" s="27" t="e">
        <f t="shared" si="1"/>
        <v>#DIV/0!</v>
      </c>
      <c r="S14" s="27" t="e">
        <f t="shared" si="1"/>
        <v>#DIV/0!</v>
      </c>
      <c r="T14" s="77" t="e">
        <f t="shared" si="1"/>
        <v>#DIV/0!</v>
      </c>
      <c r="U14" s="28" t="e">
        <f t="shared" si="1"/>
        <v>#DIV/0!</v>
      </c>
      <c r="V14" s="8"/>
      <c r="W14" s="58">
        <f t="shared" si="2"/>
        <v>0</v>
      </c>
      <c r="X14" s="29">
        <f t="shared" si="3"/>
        <v>0</v>
      </c>
      <c r="Y14" s="29">
        <f t="shared" si="4"/>
        <v>0</v>
      </c>
      <c r="Z14" s="29">
        <f t="shared" si="5"/>
        <v>0</v>
      </c>
      <c r="AA14" s="29">
        <f t="shared" si="6"/>
        <v>0</v>
      </c>
      <c r="AB14" s="30">
        <f t="shared" si="7"/>
        <v>0</v>
      </c>
      <c r="AC14" s="7"/>
      <c r="AD14" s="7"/>
      <c r="AE14" s="7"/>
      <c r="AF14" s="7"/>
      <c r="AG14" s="7" t="e">
        <f t="shared" si="8"/>
        <v>#DIV/0!</v>
      </c>
      <c r="AH14" s="7" t="e">
        <f t="shared" si="9"/>
        <v>#DIV/0!</v>
      </c>
      <c r="AI14" s="8"/>
    </row>
    <row r="15" spans="1:35" ht="15" customHeight="1" x14ac:dyDescent="0.25">
      <c r="A15" s="25" t="s">
        <v>51</v>
      </c>
      <c r="B15" s="7"/>
      <c r="C15" s="7"/>
      <c r="D15" s="7">
        <v>0</v>
      </c>
      <c r="E15" s="8"/>
      <c r="F15" s="33"/>
      <c r="G15" s="33"/>
      <c r="H15" s="33"/>
      <c r="I15" s="33"/>
      <c r="J15" s="33"/>
      <c r="K15" s="33"/>
      <c r="L15" s="26">
        <f t="shared" si="0"/>
        <v>0</v>
      </c>
      <c r="M15" s="26"/>
      <c r="N15" s="8"/>
      <c r="O15" s="27" t="e">
        <f t="shared" si="1"/>
        <v>#DIV/0!</v>
      </c>
      <c r="P15" s="27" t="e">
        <f t="shared" si="1"/>
        <v>#DIV/0!</v>
      </c>
      <c r="Q15" s="27" t="e">
        <f t="shared" si="1"/>
        <v>#DIV/0!</v>
      </c>
      <c r="R15" s="27" t="e">
        <f t="shared" si="1"/>
        <v>#DIV/0!</v>
      </c>
      <c r="S15" s="27" t="e">
        <f t="shared" si="1"/>
        <v>#DIV/0!</v>
      </c>
      <c r="T15" s="77" t="e">
        <f t="shared" si="1"/>
        <v>#DIV/0!</v>
      </c>
      <c r="U15" s="28" t="e">
        <f t="shared" si="1"/>
        <v>#DIV/0!</v>
      </c>
      <c r="V15" s="8"/>
      <c r="W15" s="58">
        <f t="shared" si="2"/>
        <v>0</v>
      </c>
      <c r="X15" s="29">
        <f t="shared" si="3"/>
        <v>0</v>
      </c>
      <c r="Y15" s="29">
        <f t="shared" si="4"/>
        <v>0</v>
      </c>
      <c r="Z15" s="29">
        <f t="shared" si="5"/>
        <v>0</v>
      </c>
      <c r="AA15" s="29">
        <f t="shared" si="6"/>
        <v>0</v>
      </c>
      <c r="AB15" s="30">
        <f t="shared" si="7"/>
        <v>0</v>
      </c>
      <c r="AC15" s="7"/>
      <c r="AD15" s="33"/>
      <c r="AE15" s="7"/>
      <c r="AF15" s="7"/>
      <c r="AG15" s="7" t="e">
        <f t="shared" si="8"/>
        <v>#DIV/0!</v>
      </c>
      <c r="AH15" s="7" t="e">
        <f t="shared" si="9"/>
        <v>#DIV/0!</v>
      </c>
      <c r="AI15" s="8"/>
    </row>
    <row r="16" spans="1:35" ht="15" customHeight="1" x14ac:dyDescent="0.25">
      <c r="A16" s="25" t="s">
        <v>52</v>
      </c>
      <c r="B16" s="7"/>
      <c r="C16" s="7"/>
      <c r="D16" s="7">
        <v>0</v>
      </c>
      <c r="E16" s="8"/>
      <c r="F16" s="33"/>
      <c r="G16" s="33"/>
      <c r="H16" s="33"/>
      <c r="I16" s="33"/>
      <c r="J16" s="33"/>
      <c r="K16" s="33"/>
      <c r="L16" s="26">
        <f t="shared" si="0"/>
        <v>0</v>
      </c>
      <c r="M16" s="26"/>
      <c r="N16" s="8"/>
      <c r="O16" s="27" t="e">
        <f t="shared" si="1"/>
        <v>#DIV/0!</v>
      </c>
      <c r="P16" s="27" t="e">
        <f t="shared" si="1"/>
        <v>#DIV/0!</v>
      </c>
      <c r="Q16" s="27" t="e">
        <f t="shared" si="1"/>
        <v>#DIV/0!</v>
      </c>
      <c r="R16" s="27" t="e">
        <f t="shared" si="1"/>
        <v>#DIV/0!</v>
      </c>
      <c r="S16" s="27" t="e">
        <f t="shared" si="1"/>
        <v>#DIV/0!</v>
      </c>
      <c r="T16" s="77" t="e">
        <f t="shared" si="1"/>
        <v>#DIV/0!</v>
      </c>
      <c r="U16" s="28" t="e">
        <f t="shared" si="1"/>
        <v>#DIV/0!</v>
      </c>
      <c r="V16" s="8"/>
      <c r="W16" s="58">
        <f t="shared" si="2"/>
        <v>0</v>
      </c>
      <c r="X16" s="29">
        <f t="shared" si="3"/>
        <v>0</v>
      </c>
      <c r="Y16" s="29">
        <f t="shared" si="4"/>
        <v>0</v>
      </c>
      <c r="Z16" s="29">
        <f t="shared" si="5"/>
        <v>0</v>
      </c>
      <c r="AA16" s="29">
        <f t="shared" si="6"/>
        <v>0</v>
      </c>
      <c r="AB16" s="30">
        <f t="shared" si="7"/>
        <v>0</v>
      </c>
      <c r="AC16" s="7"/>
      <c r="AD16" s="33"/>
      <c r="AE16" s="7"/>
      <c r="AF16" s="7"/>
      <c r="AG16" s="7" t="e">
        <f t="shared" si="8"/>
        <v>#DIV/0!</v>
      </c>
      <c r="AH16" s="7" t="e">
        <f t="shared" si="9"/>
        <v>#DIV/0!</v>
      </c>
      <c r="AI16" s="8"/>
    </row>
    <row r="17" spans="1:35" ht="15" customHeight="1" x14ac:dyDescent="0.25">
      <c r="A17" s="25" t="s">
        <v>53</v>
      </c>
      <c r="B17" s="7"/>
      <c r="C17" s="7"/>
      <c r="D17" s="7">
        <v>0</v>
      </c>
      <c r="E17" s="8"/>
      <c r="F17" s="58"/>
      <c r="G17" s="58"/>
      <c r="H17" s="58"/>
      <c r="I17" s="58"/>
      <c r="J17" s="58"/>
      <c r="K17" s="58"/>
      <c r="L17" s="26">
        <f t="shared" si="0"/>
        <v>0</v>
      </c>
      <c r="M17" s="30"/>
      <c r="N17" s="8"/>
      <c r="O17" s="31" t="e">
        <f t="shared" si="1"/>
        <v>#DIV/0!</v>
      </c>
      <c r="P17" s="31" t="e">
        <f t="shared" si="1"/>
        <v>#DIV/0!</v>
      </c>
      <c r="Q17" s="31" t="e">
        <f t="shared" si="1"/>
        <v>#DIV/0!</v>
      </c>
      <c r="R17" s="31" t="e">
        <f t="shared" si="1"/>
        <v>#DIV/0!</v>
      </c>
      <c r="S17" s="27" t="e">
        <f t="shared" si="1"/>
        <v>#DIV/0!</v>
      </c>
      <c r="T17" s="78" t="e">
        <f t="shared" si="1"/>
        <v>#DIV/0!</v>
      </c>
      <c r="U17" s="32" t="e">
        <f t="shared" si="1"/>
        <v>#DIV/0!</v>
      </c>
      <c r="V17" s="8"/>
      <c r="W17" s="58">
        <f t="shared" si="2"/>
        <v>0</v>
      </c>
      <c r="X17" s="29">
        <f t="shared" si="3"/>
        <v>0</v>
      </c>
      <c r="Y17" s="29">
        <f t="shared" si="4"/>
        <v>0</v>
      </c>
      <c r="Z17" s="29">
        <f t="shared" si="5"/>
        <v>0</v>
      </c>
      <c r="AA17" s="29">
        <f t="shared" si="6"/>
        <v>0</v>
      </c>
      <c r="AB17" s="30">
        <f t="shared" si="7"/>
        <v>0</v>
      </c>
      <c r="AC17" s="29"/>
      <c r="AD17" s="58"/>
      <c r="AE17" s="29"/>
      <c r="AF17" s="29"/>
      <c r="AG17" s="29" t="e">
        <f t="shared" si="8"/>
        <v>#DIV/0!</v>
      </c>
      <c r="AH17" s="29" t="e">
        <f t="shared" si="9"/>
        <v>#DIV/0!</v>
      </c>
      <c r="AI17" s="8"/>
    </row>
    <row r="18" spans="1:35" ht="15" customHeight="1" x14ac:dyDescent="0.25">
      <c r="A18" s="25" t="s">
        <v>54</v>
      </c>
      <c r="B18" s="7"/>
      <c r="C18" s="7"/>
      <c r="D18" s="7">
        <v>0</v>
      </c>
      <c r="E18" s="8"/>
      <c r="F18" s="33"/>
      <c r="G18" s="33"/>
      <c r="H18" s="33"/>
      <c r="I18" s="33"/>
      <c r="J18" s="33"/>
      <c r="K18" s="33"/>
      <c r="L18" s="26">
        <f t="shared" si="0"/>
        <v>0</v>
      </c>
      <c r="M18" s="26"/>
      <c r="N18" s="8"/>
      <c r="O18" s="27" t="e">
        <f t="shared" si="1"/>
        <v>#DIV/0!</v>
      </c>
      <c r="P18" s="27" t="e">
        <f t="shared" si="1"/>
        <v>#DIV/0!</v>
      </c>
      <c r="Q18" s="27" t="e">
        <f t="shared" si="1"/>
        <v>#DIV/0!</v>
      </c>
      <c r="R18" s="27" t="e">
        <f t="shared" si="1"/>
        <v>#DIV/0!</v>
      </c>
      <c r="S18" s="27" t="e">
        <f t="shared" si="1"/>
        <v>#DIV/0!</v>
      </c>
      <c r="T18" s="77" t="e">
        <f t="shared" si="1"/>
        <v>#DIV/0!</v>
      </c>
      <c r="U18" s="28" t="e">
        <f>L18/$C18</f>
        <v>#DIV/0!</v>
      </c>
      <c r="V18" s="8"/>
      <c r="W18" s="58">
        <f t="shared" si="2"/>
        <v>0</v>
      </c>
      <c r="X18" s="29">
        <f t="shared" si="3"/>
        <v>0</v>
      </c>
      <c r="Y18" s="29">
        <f t="shared" si="4"/>
        <v>0</v>
      </c>
      <c r="Z18" s="29">
        <f t="shared" si="5"/>
        <v>0</v>
      </c>
      <c r="AA18" s="29">
        <f t="shared" si="6"/>
        <v>0</v>
      </c>
      <c r="AB18" s="30">
        <f t="shared" si="7"/>
        <v>0</v>
      </c>
      <c r="AC18" s="7"/>
      <c r="AD18" s="33"/>
      <c r="AE18" s="7"/>
      <c r="AF18" s="7"/>
      <c r="AG18" s="7" t="e">
        <f t="shared" si="8"/>
        <v>#DIV/0!</v>
      </c>
      <c r="AH18" s="7" t="e">
        <f t="shared" si="9"/>
        <v>#DIV/0!</v>
      </c>
      <c r="AI18" s="8"/>
    </row>
    <row r="19" spans="1:35" ht="15" customHeight="1" x14ac:dyDescent="0.25">
      <c r="A19" s="25" t="s">
        <v>55</v>
      </c>
      <c r="B19" s="7"/>
      <c r="C19" s="7"/>
      <c r="D19" s="7">
        <v>0</v>
      </c>
      <c r="E19" s="8"/>
      <c r="F19" s="33"/>
      <c r="G19" s="43"/>
      <c r="H19" s="33"/>
      <c r="I19" s="59"/>
      <c r="J19" s="33"/>
      <c r="K19" s="33"/>
      <c r="L19" s="26">
        <f t="shared" si="0"/>
        <v>0</v>
      </c>
      <c r="M19" s="26"/>
      <c r="N19" s="8"/>
      <c r="O19" s="27" t="e">
        <f t="shared" si="1"/>
        <v>#DIV/0!</v>
      </c>
      <c r="P19" s="27" t="e">
        <f t="shared" si="1"/>
        <v>#DIV/0!</v>
      </c>
      <c r="Q19" s="27" t="e">
        <f t="shared" si="1"/>
        <v>#DIV/0!</v>
      </c>
      <c r="R19" s="27" t="e">
        <f t="shared" si="1"/>
        <v>#DIV/0!</v>
      </c>
      <c r="S19" s="27" t="e">
        <f t="shared" si="1"/>
        <v>#DIV/0!</v>
      </c>
      <c r="T19" s="77" t="e">
        <f t="shared" si="1"/>
        <v>#DIV/0!</v>
      </c>
      <c r="U19" s="28" t="e">
        <f t="shared" si="1"/>
        <v>#DIV/0!</v>
      </c>
      <c r="V19" s="8"/>
      <c r="W19" s="58">
        <f t="shared" si="2"/>
        <v>0</v>
      </c>
      <c r="X19" s="29">
        <f t="shared" si="3"/>
        <v>0</v>
      </c>
      <c r="Y19" s="29">
        <f t="shared" si="4"/>
        <v>0</v>
      </c>
      <c r="Z19" s="29">
        <f t="shared" si="5"/>
        <v>0</v>
      </c>
      <c r="AA19" s="29">
        <f t="shared" si="6"/>
        <v>0</v>
      </c>
      <c r="AB19" s="30">
        <f t="shared" si="7"/>
        <v>0</v>
      </c>
      <c r="AC19" s="7"/>
      <c r="AD19" s="33"/>
      <c r="AE19" s="7"/>
      <c r="AF19" s="7"/>
      <c r="AG19" s="7" t="e">
        <f>$AD$25-AD19</f>
        <v>#DIV/0!</v>
      </c>
      <c r="AH19" s="7" t="e">
        <f>$AE$25-AE19</f>
        <v>#DIV/0!</v>
      </c>
      <c r="AI19" s="8"/>
    </row>
    <row r="20" spans="1:35" ht="15" customHeight="1" x14ac:dyDescent="0.25">
      <c r="A20" s="25" t="s">
        <v>56</v>
      </c>
      <c r="B20" s="7"/>
      <c r="C20" s="7"/>
      <c r="D20" s="7">
        <v>0</v>
      </c>
      <c r="E20" s="8"/>
      <c r="F20" s="33"/>
      <c r="G20" s="33"/>
      <c r="H20" s="33"/>
      <c r="I20" s="33"/>
      <c r="J20" s="33"/>
      <c r="K20" s="33"/>
      <c r="L20" s="26">
        <f t="shared" si="0"/>
        <v>0</v>
      </c>
      <c r="M20" s="26"/>
      <c r="N20" s="8"/>
      <c r="O20" s="27" t="e">
        <f t="shared" si="1"/>
        <v>#DIV/0!</v>
      </c>
      <c r="P20" s="27" t="e">
        <f t="shared" si="1"/>
        <v>#DIV/0!</v>
      </c>
      <c r="Q20" s="27" t="e">
        <f t="shared" si="1"/>
        <v>#DIV/0!</v>
      </c>
      <c r="R20" s="27" t="e">
        <f t="shared" si="1"/>
        <v>#DIV/0!</v>
      </c>
      <c r="S20" s="27" t="e">
        <f t="shared" si="1"/>
        <v>#DIV/0!</v>
      </c>
      <c r="T20" s="77" t="e">
        <f t="shared" si="1"/>
        <v>#DIV/0!</v>
      </c>
      <c r="U20" s="28" t="e">
        <f t="shared" si="1"/>
        <v>#DIV/0!</v>
      </c>
      <c r="V20" s="8"/>
      <c r="W20" s="58">
        <f t="shared" si="2"/>
        <v>0</v>
      </c>
      <c r="X20" s="29">
        <f t="shared" si="3"/>
        <v>0</v>
      </c>
      <c r="Y20" s="29">
        <f t="shared" si="4"/>
        <v>0</v>
      </c>
      <c r="Z20" s="29">
        <f t="shared" si="5"/>
        <v>0</v>
      </c>
      <c r="AA20" s="29">
        <f t="shared" si="6"/>
        <v>0</v>
      </c>
      <c r="AB20" s="30">
        <f t="shared" si="7"/>
        <v>0</v>
      </c>
      <c r="AC20" s="7"/>
      <c r="AD20" s="7"/>
      <c r="AE20" s="7"/>
      <c r="AF20" s="7"/>
      <c r="AG20" s="7" t="e">
        <f>$AD$25-AD20</f>
        <v>#DIV/0!</v>
      </c>
      <c r="AH20" s="7" t="e">
        <f>$AE$25-AE20</f>
        <v>#DIV/0!</v>
      </c>
      <c r="AI20" s="8"/>
    </row>
    <row r="21" spans="1:35" ht="15" customHeight="1" x14ac:dyDescent="0.25">
      <c r="A21" s="25" t="s">
        <v>57</v>
      </c>
      <c r="B21" s="7"/>
      <c r="C21" s="7"/>
      <c r="D21" s="7">
        <v>0</v>
      </c>
      <c r="E21" s="8"/>
      <c r="F21" s="33"/>
      <c r="G21" s="33"/>
      <c r="H21" s="33"/>
      <c r="I21" s="33"/>
      <c r="J21" s="33"/>
      <c r="K21" s="33"/>
      <c r="L21" s="26">
        <f t="shared" si="0"/>
        <v>0</v>
      </c>
      <c r="M21" s="26"/>
      <c r="N21" s="8"/>
      <c r="O21" s="27" t="e">
        <f t="shared" si="1"/>
        <v>#DIV/0!</v>
      </c>
      <c r="P21" s="27" t="e">
        <f t="shared" si="1"/>
        <v>#DIV/0!</v>
      </c>
      <c r="Q21" s="27" t="e">
        <f t="shared" si="1"/>
        <v>#DIV/0!</v>
      </c>
      <c r="R21" s="27" t="e">
        <f t="shared" si="1"/>
        <v>#DIV/0!</v>
      </c>
      <c r="S21" s="27" t="e">
        <f t="shared" si="1"/>
        <v>#DIV/0!</v>
      </c>
      <c r="T21" s="77" t="e">
        <f t="shared" si="1"/>
        <v>#DIV/0!</v>
      </c>
      <c r="U21" s="28" t="e">
        <f t="shared" si="1"/>
        <v>#DIV/0!</v>
      </c>
      <c r="V21" s="8"/>
      <c r="W21" s="58">
        <f t="shared" si="2"/>
        <v>0</v>
      </c>
      <c r="X21" s="29">
        <f t="shared" si="3"/>
        <v>0</v>
      </c>
      <c r="Y21" s="29">
        <f t="shared" si="4"/>
        <v>0</v>
      </c>
      <c r="Z21" s="29">
        <f t="shared" si="5"/>
        <v>0</v>
      </c>
      <c r="AA21" s="29">
        <f t="shared" si="6"/>
        <v>0</v>
      </c>
      <c r="AB21" s="30">
        <f t="shared" si="7"/>
        <v>0</v>
      </c>
      <c r="AC21" s="7"/>
      <c r="AD21" s="7"/>
      <c r="AE21" s="7"/>
      <c r="AF21" s="7"/>
      <c r="AG21" s="7" t="e">
        <f>$AD$25-AD21</f>
        <v>#DIV/0!</v>
      </c>
      <c r="AH21" s="7" t="e">
        <f>$AE$25-AE21</f>
        <v>#DIV/0!</v>
      </c>
      <c r="AI21" s="8"/>
    </row>
    <row r="22" spans="1:35" ht="15" customHeight="1" x14ac:dyDescent="0.25">
      <c r="A22" s="25" t="s">
        <v>58</v>
      </c>
      <c r="B22" s="7"/>
      <c r="C22" s="7"/>
      <c r="D22" s="7">
        <v>0</v>
      </c>
      <c r="E22" s="8"/>
      <c r="F22" s="7"/>
      <c r="G22" s="7"/>
      <c r="H22" s="7"/>
      <c r="I22" s="7"/>
      <c r="J22" s="7"/>
      <c r="K22" s="33"/>
      <c r="L22" s="26">
        <f t="shared" si="0"/>
        <v>0</v>
      </c>
      <c r="M22" s="26"/>
      <c r="N22" s="8"/>
      <c r="O22" s="27" t="e">
        <f t="shared" si="1"/>
        <v>#DIV/0!</v>
      </c>
      <c r="P22" s="27" t="e">
        <f t="shared" si="1"/>
        <v>#DIV/0!</v>
      </c>
      <c r="Q22" s="27" t="e">
        <f t="shared" si="1"/>
        <v>#DIV/0!</v>
      </c>
      <c r="R22" s="27" t="e">
        <f t="shared" si="1"/>
        <v>#DIV/0!</v>
      </c>
      <c r="S22" s="27" t="e">
        <f t="shared" si="1"/>
        <v>#DIV/0!</v>
      </c>
      <c r="T22" s="77" t="e">
        <f t="shared" si="1"/>
        <v>#DIV/0!</v>
      </c>
      <c r="U22" s="28" t="e">
        <f t="shared" si="1"/>
        <v>#DIV/0!</v>
      </c>
      <c r="V22" s="8"/>
      <c r="W22" s="58">
        <f t="shared" si="2"/>
        <v>0</v>
      </c>
      <c r="X22" s="29">
        <f t="shared" si="3"/>
        <v>0</v>
      </c>
      <c r="Y22" s="29">
        <f t="shared" si="4"/>
        <v>0</v>
      </c>
      <c r="Z22" s="29">
        <f t="shared" si="5"/>
        <v>0</v>
      </c>
      <c r="AA22" s="29">
        <f t="shared" si="6"/>
        <v>0</v>
      </c>
      <c r="AB22" s="30">
        <f t="shared" si="7"/>
        <v>0</v>
      </c>
      <c r="AC22" s="7"/>
      <c r="AD22" s="7"/>
      <c r="AE22" s="7"/>
      <c r="AF22" s="7"/>
      <c r="AG22" s="7" t="e">
        <f>$AD$25-AD22</f>
        <v>#DIV/0!</v>
      </c>
      <c r="AH22" s="7" t="e">
        <f>$AE$25-AE22</f>
        <v>#DIV/0!</v>
      </c>
      <c r="AI22" s="8"/>
    </row>
    <row r="23" spans="1:35" ht="15" customHeight="1" x14ac:dyDescent="0.25">
      <c r="A23" s="25" t="s">
        <v>59</v>
      </c>
      <c r="B23" s="7"/>
      <c r="C23" s="7"/>
      <c r="D23" s="7">
        <v>0</v>
      </c>
      <c r="E23" s="8"/>
      <c r="F23" s="7"/>
      <c r="G23" s="7"/>
      <c r="H23" s="7"/>
      <c r="I23" s="7"/>
      <c r="J23" s="7"/>
      <c r="K23" s="33"/>
      <c r="L23" s="26">
        <f t="shared" si="0"/>
        <v>0</v>
      </c>
      <c r="M23" s="28"/>
      <c r="N23" s="8"/>
      <c r="O23" s="27" t="e">
        <f t="shared" si="1"/>
        <v>#DIV/0!</v>
      </c>
      <c r="P23" s="27" t="e">
        <f t="shared" si="1"/>
        <v>#DIV/0!</v>
      </c>
      <c r="Q23" s="27" t="e">
        <f t="shared" si="1"/>
        <v>#DIV/0!</v>
      </c>
      <c r="R23" s="27" t="e">
        <f t="shared" si="1"/>
        <v>#DIV/0!</v>
      </c>
      <c r="S23" s="27" t="e">
        <f t="shared" si="1"/>
        <v>#DIV/0!</v>
      </c>
      <c r="T23" s="77" t="e">
        <f t="shared" si="1"/>
        <v>#DIV/0!</v>
      </c>
      <c r="U23" s="28" t="e">
        <f t="shared" si="1"/>
        <v>#DIV/0!</v>
      </c>
      <c r="V23" s="8"/>
      <c r="W23" s="58">
        <f t="shared" si="2"/>
        <v>0</v>
      </c>
      <c r="X23" s="29">
        <f t="shared" si="3"/>
        <v>0</v>
      </c>
      <c r="Y23" s="29">
        <f t="shared" si="4"/>
        <v>0</v>
      </c>
      <c r="Z23" s="29">
        <f t="shared" si="5"/>
        <v>0</v>
      </c>
      <c r="AA23" s="29">
        <f t="shared" si="6"/>
        <v>0</v>
      </c>
      <c r="AB23" s="30">
        <f t="shared" si="7"/>
        <v>0</v>
      </c>
      <c r="AC23" s="33"/>
      <c r="AD23" s="33"/>
      <c r="AE23" s="33"/>
      <c r="AF23" s="33"/>
      <c r="AG23" s="7" t="e">
        <f>$AD$25-AD23</f>
        <v>#DIV/0!</v>
      </c>
      <c r="AH23" s="7" t="e">
        <f>$AE$25-AE23</f>
        <v>#DIV/0!</v>
      </c>
      <c r="AI23" s="8"/>
    </row>
    <row r="24" spans="1:35" ht="13.2" thickBot="1" x14ac:dyDescent="0.3">
      <c r="A24" s="18"/>
      <c r="B24" s="18"/>
      <c r="C24" s="18"/>
      <c r="D24" s="18"/>
      <c r="E24" s="34"/>
      <c r="F24" s="35"/>
      <c r="G24" s="35"/>
      <c r="H24" s="35"/>
      <c r="I24" s="35"/>
      <c r="J24" s="35"/>
      <c r="K24" s="76"/>
      <c r="L24" s="36"/>
      <c r="M24" s="36"/>
      <c r="N24" s="34"/>
      <c r="O24" s="34"/>
      <c r="P24" s="34"/>
      <c r="Q24" s="34"/>
      <c r="R24" s="34"/>
      <c r="S24" s="34"/>
      <c r="T24" s="34"/>
      <c r="U24" s="37"/>
      <c r="V24" s="34"/>
      <c r="W24" s="34"/>
      <c r="X24" s="34"/>
      <c r="Y24" s="34"/>
      <c r="Z24" s="34"/>
      <c r="AA24" s="34"/>
      <c r="AB24" s="38"/>
      <c r="AC24" s="22"/>
      <c r="AD24" s="34"/>
      <c r="AE24" s="34"/>
      <c r="AF24" s="34"/>
      <c r="AG24" s="34"/>
      <c r="AH24" s="34"/>
      <c r="AI24" s="22"/>
    </row>
    <row r="25" spans="1:35" ht="13.2" thickBot="1" x14ac:dyDescent="0.3">
      <c r="A25" s="39" t="s">
        <v>60</v>
      </c>
      <c r="B25" s="13" t="e">
        <f>AVERAGE(B12:B23)</f>
        <v>#DIV/0!</v>
      </c>
      <c r="C25" s="13" t="e">
        <f t="shared" ref="C25:D25" si="10">AVERAGE(C12:C23)</f>
        <v>#DIV/0!</v>
      </c>
      <c r="D25" s="13">
        <f t="shared" si="10"/>
        <v>0</v>
      </c>
      <c r="E25" s="13"/>
      <c r="F25" s="13" t="e">
        <f>AVERAGE(F12:F23)</f>
        <v>#DIV/0!</v>
      </c>
      <c r="G25" s="13" t="e">
        <f t="shared" ref="G25:K25" si="11">AVERAGE(G12:G23)</f>
        <v>#DIV/0!</v>
      </c>
      <c r="H25" s="13" t="e">
        <f t="shared" si="11"/>
        <v>#DIV/0!</v>
      </c>
      <c r="I25" s="13" t="e">
        <f t="shared" si="11"/>
        <v>#DIV/0!</v>
      </c>
      <c r="J25" s="13" t="e">
        <f>AVERAGE(J12:J23)</f>
        <v>#DIV/0!</v>
      </c>
      <c r="K25" s="43" t="e">
        <f t="shared" si="11"/>
        <v>#DIV/0!</v>
      </c>
      <c r="L25" s="26">
        <f>AVERAGE(L12:L23)</f>
        <v>0</v>
      </c>
      <c r="M25" s="26"/>
      <c r="N25" s="13"/>
      <c r="O25" s="41" t="e">
        <f t="shared" ref="O25:U25" si="12">F25/$C$25</f>
        <v>#DIV/0!</v>
      </c>
      <c r="P25" s="41" t="e">
        <f t="shared" si="12"/>
        <v>#DIV/0!</v>
      </c>
      <c r="Q25" s="41" t="e">
        <f t="shared" si="12"/>
        <v>#DIV/0!</v>
      </c>
      <c r="R25" s="41" t="e">
        <f t="shared" si="12"/>
        <v>#DIV/0!</v>
      </c>
      <c r="S25" s="41" t="e">
        <f t="shared" si="12"/>
        <v>#DIV/0!</v>
      </c>
      <c r="T25" s="79" t="e">
        <f t="shared" si="12"/>
        <v>#DIV/0!</v>
      </c>
      <c r="U25" s="28" t="e">
        <f t="shared" si="12"/>
        <v>#DIV/0!</v>
      </c>
      <c r="V25" s="13"/>
      <c r="W25" s="43">
        <f t="shared" ref="W25:AA25" si="13">AVERAGE(W12:W23)</f>
        <v>0</v>
      </c>
      <c r="X25" s="13">
        <f t="shared" si="13"/>
        <v>0</v>
      </c>
      <c r="Y25" s="13">
        <f t="shared" si="13"/>
        <v>0</v>
      </c>
      <c r="Z25" s="13">
        <f t="shared" si="13"/>
        <v>0</v>
      </c>
      <c r="AA25" s="13">
        <f t="shared" si="13"/>
        <v>0</v>
      </c>
      <c r="AB25" s="42">
        <f>AVERAGE(AB12:AB23)</f>
        <v>0</v>
      </c>
      <c r="AC25" s="43"/>
      <c r="AD25" s="44" t="e">
        <f>AVERAGE(AD12:AD23)</f>
        <v>#DIV/0!</v>
      </c>
      <c r="AE25" s="44" t="e">
        <f>AVERAGE(AE12:AE23)</f>
        <v>#DIV/0!</v>
      </c>
      <c r="AF25" s="13" t="e">
        <f>AVERAGE(AF12:AF23)</f>
        <v>#DIV/0!</v>
      </c>
      <c r="AG25" s="13"/>
      <c r="AH25" s="13"/>
      <c r="AI25" s="13"/>
    </row>
    <row r="26" spans="1:35" x14ac:dyDescent="0.25">
      <c r="A26" s="39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45"/>
      <c r="AC26" s="43"/>
      <c r="AD26" s="43"/>
      <c r="AE26" s="43"/>
      <c r="AF26" s="43"/>
      <c r="AG26" s="43"/>
      <c r="AH26" s="43"/>
      <c r="AI26" s="13"/>
    </row>
    <row r="27" spans="1:35" x14ac:dyDescent="0.25">
      <c r="A27" s="60" t="s">
        <v>36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>
        <v>0</v>
      </c>
      <c r="N27" s="26">
        <v>0</v>
      </c>
      <c r="O27" s="28"/>
      <c r="P27" s="28"/>
      <c r="Q27" s="28"/>
      <c r="R27" s="28"/>
      <c r="S27" s="28"/>
      <c r="T27" s="28"/>
      <c r="U27" s="28"/>
      <c r="V27" s="26"/>
      <c r="W27" s="26"/>
      <c r="X27" s="26"/>
      <c r="Y27" s="26"/>
      <c r="Z27" s="26"/>
      <c r="AA27" s="26"/>
      <c r="AB27" s="47"/>
      <c r="AC27" s="26"/>
      <c r="AD27" s="26"/>
      <c r="AE27" s="26"/>
      <c r="AF27" s="26"/>
      <c r="AG27" s="26"/>
      <c r="AH27" s="26"/>
      <c r="AI27" s="13"/>
    </row>
    <row r="28" spans="1:35" ht="13.2" thickBot="1" x14ac:dyDescent="0.3">
      <c r="A28" s="39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45"/>
      <c r="AC28" s="43"/>
      <c r="AD28" s="43"/>
      <c r="AE28" s="43"/>
      <c r="AF28" s="43"/>
      <c r="AG28" s="43"/>
      <c r="AH28" s="43"/>
      <c r="AI28" s="13"/>
    </row>
    <row r="29" spans="1:35" ht="13.2" thickBot="1" x14ac:dyDescent="0.3">
      <c r="A29" s="61" t="s">
        <v>29</v>
      </c>
      <c r="B29" s="62" t="e">
        <f>B25-B27</f>
        <v>#DIV/0!</v>
      </c>
      <c r="C29" s="62" t="e">
        <f>C25-C27</f>
        <v>#DIV/0!</v>
      </c>
      <c r="D29" s="63">
        <f>D25-D27</f>
        <v>0</v>
      </c>
      <c r="E29" s="13"/>
      <c r="F29" s="64" t="e">
        <f>F25-F27</f>
        <v>#DIV/0!</v>
      </c>
      <c r="G29" s="62" t="e">
        <f t="shared" ref="G29:L29" si="14">G25-G27</f>
        <v>#DIV/0!</v>
      </c>
      <c r="H29" s="62" t="e">
        <f t="shared" si="14"/>
        <v>#DIV/0!</v>
      </c>
      <c r="I29" s="62" t="e">
        <f t="shared" si="14"/>
        <v>#DIV/0!</v>
      </c>
      <c r="J29" s="62" t="e">
        <f t="shared" si="14"/>
        <v>#DIV/0!</v>
      </c>
      <c r="K29" s="62" t="e">
        <f t="shared" si="14"/>
        <v>#DIV/0!</v>
      </c>
      <c r="L29" s="63">
        <f t="shared" si="14"/>
        <v>0</v>
      </c>
      <c r="M29" s="13"/>
      <c r="N29" s="13"/>
      <c r="O29" s="68" t="e">
        <f t="shared" ref="O29:T29" si="15">O25-O27</f>
        <v>#DIV/0!</v>
      </c>
      <c r="P29" s="69" t="e">
        <f t="shared" si="15"/>
        <v>#DIV/0!</v>
      </c>
      <c r="Q29" s="69" t="e">
        <f t="shared" si="15"/>
        <v>#DIV/0!</v>
      </c>
      <c r="R29" s="69" t="e">
        <f t="shared" si="15"/>
        <v>#DIV/0!</v>
      </c>
      <c r="S29" s="69" t="e">
        <f t="shared" si="15"/>
        <v>#DIV/0!</v>
      </c>
      <c r="T29" s="70" t="e">
        <f t="shared" si="15"/>
        <v>#DIV/0!</v>
      </c>
      <c r="U29" s="41"/>
      <c r="V29" s="13"/>
      <c r="W29" s="13"/>
      <c r="X29" s="13"/>
      <c r="Y29" s="13"/>
      <c r="Z29" s="13"/>
      <c r="AA29" s="89" t="s">
        <v>30</v>
      </c>
      <c r="AB29" s="48">
        <v>1000</v>
      </c>
      <c r="AC29" s="43"/>
      <c r="AD29" s="43" t="e">
        <f>AD27-AD25</f>
        <v>#DIV/0!</v>
      </c>
      <c r="AE29" s="43" t="e">
        <f>AE27-AE25</f>
        <v>#DIV/0!</v>
      </c>
      <c r="AF29" s="33"/>
      <c r="AG29" s="43"/>
      <c r="AH29" s="43"/>
      <c r="AI29" s="13"/>
    </row>
    <row r="30" spans="1:35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49"/>
      <c r="AC30" s="8"/>
      <c r="AD30" s="8"/>
      <c r="AE30" s="8"/>
      <c r="AF30" s="8"/>
      <c r="AG30" s="8"/>
      <c r="AH30" s="8"/>
      <c r="AI30" s="8"/>
    </row>
    <row r="31" spans="1:35" ht="16.2" customHeight="1" thickBot="1" x14ac:dyDescent="0.3">
      <c r="A31" s="8"/>
      <c r="B31" s="8"/>
      <c r="C31" s="8"/>
      <c r="D31" s="71"/>
      <c r="E31" s="46" t="s">
        <v>33</v>
      </c>
      <c r="F31" s="26">
        <f>SUM(F12:F23)</f>
        <v>0</v>
      </c>
      <c r="G31" s="26">
        <f t="shared" ref="G31:K31" si="16">SUM(G12:G23)</f>
        <v>0</v>
      </c>
      <c r="H31" s="26">
        <f t="shared" si="16"/>
        <v>0</v>
      </c>
      <c r="I31" s="26">
        <f t="shared" si="16"/>
        <v>0</v>
      </c>
      <c r="J31" s="26">
        <f t="shared" si="16"/>
        <v>0</v>
      </c>
      <c r="K31" s="26">
        <f t="shared" si="16"/>
        <v>0</v>
      </c>
      <c r="L31" s="26">
        <f>SUM(L12:L23)</f>
        <v>0</v>
      </c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50" t="s">
        <v>31</v>
      </c>
      <c r="AB31" s="88">
        <f>AB29-AB25</f>
        <v>1000</v>
      </c>
      <c r="AC31" s="8"/>
      <c r="AD31" s="8"/>
      <c r="AE31" s="8"/>
      <c r="AF31" s="8"/>
      <c r="AG31" s="8"/>
      <c r="AH31" s="8"/>
    </row>
    <row r="32" spans="1:35" ht="14.4" customHeight="1" x14ac:dyDescent="0.25"/>
    <row r="33" spans="1:28" x14ac:dyDescent="0.25">
      <c r="S33" s="51"/>
      <c r="T33" s="52"/>
      <c r="U33" s="53" t="s">
        <v>32</v>
      </c>
      <c r="V33" s="52"/>
      <c r="W33" s="54" t="e">
        <f>K25*W10</f>
        <v>#DIV/0!</v>
      </c>
      <c r="X33" s="55" t="e">
        <f>J25*X10</f>
        <v>#DIV/0!</v>
      </c>
      <c r="Y33" s="55" t="e">
        <f>G25*Y10</f>
        <v>#DIV/0!</v>
      </c>
      <c r="Z33" s="55" t="e">
        <f>I25*Z10</f>
        <v>#DIV/0!</v>
      </c>
      <c r="AA33" s="55" t="e">
        <f>F25*AA10</f>
        <v>#DIV/0!</v>
      </c>
      <c r="AB33" s="56" t="e">
        <f>SUM(W33:AA33)</f>
        <v>#DIV/0!</v>
      </c>
    </row>
    <row r="34" spans="1:28" x14ac:dyDescent="0.25">
      <c r="U34" s="72" t="s">
        <v>34</v>
      </c>
      <c r="V34" s="8"/>
      <c r="W34" s="7" t="e">
        <f>K25</f>
        <v>#DIV/0!</v>
      </c>
      <c r="X34" s="7" t="e">
        <f>J25</f>
        <v>#DIV/0!</v>
      </c>
      <c r="Y34" s="7" t="e">
        <f>G25</f>
        <v>#DIV/0!</v>
      </c>
      <c r="Z34" s="7" t="e">
        <f>I25</f>
        <v>#DIV/0!</v>
      </c>
      <c r="AA34" s="7" t="e">
        <f>F25</f>
        <v>#DIV/0!</v>
      </c>
      <c r="AB34" s="7" t="e">
        <f>SUM(X34:AA34)</f>
        <v>#DIV/0!</v>
      </c>
    </row>
    <row r="35" spans="1:28" x14ac:dyDescent="0.25">
      <c r="T35" s="73"/>
      <c r="U35" s="74" t="s">
        <v>35</v>
      </c>
      <c r="V35" s="75"/>
      <c r="W35" s="40" t="e">
        <f t="shared" ref="W35:AB35" si="17">W34-W33</f>
        <v>#DIV/0!</v>
      </c>
      <c r="X35" s="40" t="e">
        <f t="shared" si="17"/>
        <v>#DIV/0!</v>
      </c>
      <c r="Y35" s="40" t="e">
        <f t="shared" si="17"/>
        <v>#DIV/0!</v>
      </c>
      <c r="Z35" s="40" t="e">
        <f t="shared" si="17"/>
        <v>#DIV/0!</v>
      </c>
      <c r="AA35" s="40" t="e">
        <f t="shared" si="17"/>
        <v>#DIV/0!</v>
      </c>
      <c r="AB35" s="40" t="e">
        <f t="shared" si="17"/>
        <v>#DIV/0!</v>
      </c>
    </row>
    <row r="36" spans="1:28" x14ac:dyDescent="0.25">
      <c r="A36" s="91" t="s">
        <v>67</v>
      </c>
      <c r="U36" s="8"/>
      <c r="V36" s="8"/>
      <c r="W36" s="8"/>
      <c r="X36" s="8"/>
      <c r="Y36" s="8"/>
      <c r="Z36" s="8"/>
      <c r="AA36" s="8"/>
      <c r="AB36" s="8"/>
    </row>
    <row r="37" spans="1:28" ht="14.4" x14ac:dyDescent="0.3">
      <c r="A37" s="86"/>
      <c r="B37" s="86"/>
      <c r="C37" s="16"/>
      <c r="D37" s="16"/>
    </row>
    <row r="38" spans="1:28" ht="14.4" x14ac:dyDescent="0.3">
      <c r="A38" s="87" t="s">
        <v>62</v>
      </c>
      <c r="B38"/>
    </row>
  </sheetData>
  <mergeCells count="2">
    <mergeCell ref="AD9:AE9"/>
    <mergeCell ref="AG9:AH9"/>
  </mergeCells>
  <conditionalFormatting sqref="B29">
    <cfRule type="cellIs" dxfId="14" priority="14" stopIfTrue="1" operator="greaterThan">
      <formula>0</formula>
    </cfRule>
  </conditionalFormatting>
  <conditionalFormatting sqref="B25:D25">
    <cfRule type="cellIs" dxfId="13" priority="9" stopIfTrue="1" operator="lessThan">
      <formula>0</formula>
    </cfRule>
  </conditionalFormatting>
  <conditionalFormatting sqref="C29">
    <cfRule type="cellIs" dxfId="12" priority="11" stopIfTrue="1" operator="greaterThan">
      <formula>0</formula>
    </cfRule>
    <cfRule type="cellIs" dxfId="11" priority="16" stopIfTrue="1" operator="lessThan">
      <formula>0</formula>
    </cfRule>
  </conditionalFormatting>
  <conditionalFormatting sqref="D12:D25">
    <cfRule type="cellIs" dxfId="10" priority="1" operator="lessThan">
      <formula>0</formula>
    </cfRule>
  </conditionalFormatting>
  <conditionalFormatting sqref="D24">
    <cfRule type="cellIs" dxfId="9" priority="22" stopIfTrue="1" operator="lessThan">
      <formula>0</formula>
    </cfRule>
  </conditionalFormatting>
  <conditionalFormatting sqref="D29">
    <cfRule type="cellIs" dxfId="8" priority="6" operator="greaterThan">
      <formula>0</formula>
    </cfRule>
    <cfRule type="cellIs" dxfId="7" priority="7" operator="lessThan">
      <formula>0</formula>
    </cfRule>
    <cfRule type="cellIs" dxfId="6" priority="15" stopIfTrue="1" operator="greaterThan">
      <formula>0</formula>
    </cfRule>
  </conditionalFormatting>
  <conditionalFormatting sqref="E7">
    <cfRule type="cellIs" dxfId="5" priority="4" operator="greaterThan">
      <formula>0</formula>
    </cfRule>
  </conditionalFormatting>
  <conditionalFormatting sqref="AB31">
    <cfRule type="cellIs" dxfId="4" priority="2" operator="greaterThan">
      <formula>0</formula>
    </cfRule>
    <cfRule type="cellIs" dxfId="3" priority="3" operator="lessThan">
      <formula>0</formula>
    </cfRule>
  </conditionalFormatting>
  <conditionalFormatting sqref="AD29:AE29">
    <cfRule type="cellIs" dxfId="2" priority="5" operator="lessThan">
      <formula>0</formula>
    </cfRule>
    <cfRule type="cellIs" dxfId="1" priority="17" stopIfTrue="1" operator="greaterThan">
      <formula>0</formula>
    </cfRule>
  </conditionalFormatting>
  <conditionalFormatting sqref="AG12:AH25">
    <cfRule type="cellIs" dxfId="0" priority="24" stopIfTrue="1" operator="lessThan">
      <formula>0</formula>
    </cfRule>
  </conditionalFormatting>
  <pageMargins left="0.75" right="0.75" top="1" bottom="1" header="0.5" footer="0.5"/>
  <pageSetup scale="74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Overview</vt:lpstr>
      <vt:lpstr>Illustration w Notes</vt:lpstr>
      <vt:lpstr>Template</vt:lpstr>
      <vt:lpstr>'Illustration w Notes'!Print_Area</vt:lpstr>
      <vt:lpstr>Template!Print_Area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 Downs</dc:creator>
  <cp:lastModifiedBy>Edward Downs</cp:lastModifiedBy>
  <dcterms:created xsi:type="dcterms:W3CDTF">2018-12-21T14:18:51Z</dcterms:created>
  <dcterms:modified xsi:type="dcterms:W3CDTF">2023-10-01T09:32:07Z</dcterms:modified>
</cp:coreProperties>
</file>