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wns\Documents\DIYmoneytrack Updates\BLOG\DIY Portfolio Management\"/>
    </mc:Choice>
  </mc:AlternateContent>
  <xr:revisionPtr revIDLastSave="0" documentId="13_ncr:1_{3E46E159-8FF2-4C1E-9129-8188ED012853}" xr6:coauthVersionLast="47" xr6:coauthVersionMax="47" xr10:uidLastSave="{00000000-0000-0000-0000-000000000000}"/>
  <bookViews>
    <workbookView xWindow="-108" yWindow="-108" windowWidth="23256" windowHeight="12456" xr2:uid="{DA117118-A832-46CD-8E7C-BE3045DE4D00}"/>
  </bookViews>
  <sheets>
    <sheet name="Alpha" sheetId="2" r:id="rId1"/>
  </sheets>
  <definedNames>
    <definedName name="_xlnm.Print_Area" localSheetId="0">Alpha!$A$1:$T$26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R10" i="2"/>
  <c r="D19" i="2"/>
  <c r="F19" i="2" s="1"/>
  <c r="D18" i="2"/>
  <c r="D17" i="2"/>
  <c r="F17" i="2" s="1"/>
  <c r="L25" i="2" l="1"/>
  <c r="I25" i="2"/>
  <c r="O24" i="2"/>
  <c r="L24" i="2"/>
  <c r="L23" i="2"/>
  <c r="I23" i="2"/>
  <c r="L22" i="2"/>
  <c r="B11" i="2"/>
  <c r="B12" i="2" s="1"/>
  <c r="B13" i="2" s="1"/>
  <c r="S10" i="2"/>
  <c r="T10" i="2" l="1"/>
  <c r="O10" i="2"/>
  <c r="P10" i="2" s="1"/>
</calcChain>
</file>

<file path=xl/sharedStrings.xml><?xml version="1.0" encoding="utf-8"?>
<sst xmlns="http://schemas.openxmlformats.org/spreadsheetml/2006/main" count="43" uniqueCount="40">
  <si>
    <t>Alpha</t>
  </si>
  <si>
    <t>Retirement Portfolio Performance</t>
  </si>
  <si>
    <t>YTD</t>
  </si>
  <si>
    <t>Allocations</t>
  </si>
  <si>
    <t>Performance</t>
  </si>
  <si>
    <t>Quarter ending</t>
  </si>
  <si>
    <t>Value</t>
  </si>
  <si>
    <t>Change</t>
  </si>
  <si>
    <t>Stocks</t>
  </si>
  <si>
    <t>Bonds</t>
  </si>
  <si>
    <t>Foreign</t>
  </si>
  <si>
    <t>Return</t>
  </si>
  <si>
    <t>Alpha 1</t>
  </si>
  <si>
    <t>$ Value</t>
  </si>
  <si>
    <t>Alpha 2</t>
  </si>
  <si>
    <t>YTD Change</t>
  </si>
  <si>
    <t>As-of</t>
  </si>
  <si>
    <t>% Equity</t>
  </si>
  <si>
    <t>% FI</t>
  </si>
  <si>
    <t>Domestic</t>
  </si>
  <si>
    <t>Total return-ETF Exp</t>
  </si>
  <si>
    <t>S&amp;P Target Risk Moderate Index</t>
  </si>
  <si>
    <t>S&amp;P Target Risk Aggressive Index</t>
  </si>
  <si>
    <t>Morningstar Global Allocation</t>
  </si>
  <si>
    <t>S&amp;P 500 Index</t>
  </si>
  <si>
    <t>Total net return</t>
  </si>
  <si>
    <t>vs. Aggressive Index</t>
  </si>
  <si>
    <t>vs. Moderate Index</t>
  </si>
  <si>
    <t>Blended</t>
  </si>
  <si>
    <t>Total return</t>
  </si>
  <si>
    <t>For illustrative purposes only</t>
  </si>
  <si>
    <t>Benchmark/BM 1 (Moderately Aggressive)- Blended based on Stock/Bonds Allocation (S&amp;P Target Risk Aggressive - 80% stocks, S&amp;P Target Risk Moderate-60% stocks)</t>
  </si>
  <si>
    <t>Benchmark/BM 2 (Global Allocation) - Morningstar Global Allocation Index (63% equity, 39% US/Domestic)</t>
  </si>
  <si>
    <t>BM 1</t>
  </si>
  <si>
    <t>BM 2</t>
  </si>
  <si>
    <t>Benchmark 1 Alpha*</t>
  </si>
  <si>
    <t>*Benchmarks:</t>
  </si>
  <si>
    <t>MyAlpha</t>
  </si>
  <si>
    <t>Domestic (US)</t>
  </si>
  <si>
    <t>Foreign (Non-US)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</si>
</sst>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[$-409]mmmm\-yy;@"/>
    <numFmt numFmtId="165" formatCode="_(&quot;$&quot;* #,##0_);_(&quot;$&quot;* \(#,##0\);_(&quot;$&quot;* &quot;-&quot;??_);_(@_)"/>
    <numFmt numFmtId="166" formatCode="0.0%"/>
    <numFmt numFmtId="167" formatCode="mm/dd/yy;@"/>
    <numFmt numFmtId="168" formatCode="_(&quot;$&quot;* #,##0.0_);_(&quot;$&quot;* \(#,##0.0\);_(&quot;$&quot;* &quot;-&quot;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rgb="FF0033CC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sz val="10"/>
      <color rgb="FF0033CC"/>
      <name val="Arial"/>
      <family val="2"/>
    </font>
    <font>
      <sz val="10"/>
      <color rgb="FF0033CC"/>
      <name val="Arial"/>
      <family val="2"/>
    </font>
    <font>
      <b/>
      <u/>
      <sz val="10"/>
      <name val="Arial"/>
      <family val="2"/>
    </font>
    <font>
      <u val="singleAccounting"/>
      <sz val="10"/>
      <name val="Arial"/>
      <family val="2"/>
    </font>
    <font>
      <b/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0" xfId="2"/>
    <xf numFmtId="0" fontId="10" fillId="2" borderId="3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42" fontId="11" fillId="2" borderId="4" xfId="0" applyNumberFormat="1" applyFont="1" applyFill="1" applyBorder="1" applyAlignment="1">
      <alignment horizontal="right" vertical="center"/>
    </xf>
    <xf numFmtId="42" fontId="2" fillId="2" borderId="5" xfId="0" applyNumberFormat="1" applyFont="1" applyFill="1" applyBorder="1" applyAlignment="1">
      <alignment horizontal="left" vertical="center"/>
    </xf>
    <xf numFmtId="0" fontId="0" fillId="2" borderId="6" xfId="0" applyFill="1" applyBorder="1" applyAlignment="1">
      <alignment vertical="center"/>
    </xf>
    <xf numFmtId="166" fontId="0" fillId="2" borderId="6" xfId="0" applyNumberFormat="1" applyFill="1" applyBorder="1" applyAlignment="1">
      <alignment horizontal="center" vertical="center"/>
    </xf>
    <xf numFmtId="42" fontId="2" fillId="2" borderId="7" xfId="0" applyNumberFormat="1" applyFont="1" applyFill="1" applyBorder="1" applyAlignment="1">
      <alignment horizontal="left" vertical="center"/>
    </xf>
    <xf numFmtId="0" fontId="0" fillId="2" borderId="8" xfId="0" applyFill="1" applyBorder="1" applyAlignment="1">
      <alignment vertical="center"/>
    </xf>
    <xf numFmtId="166" fontId="0" fillId="2" borderId="8" xfId="0" applyNumberForma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166" fontId="5" fillId="2" borderId="2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right" vertical="center"/>
    </xf>
    <xf numFmtId="166" fontId="2" fillId="0" borderId="11" xfId="4" applyNumberFormat="1" applyFont="1" applyFill="1" applyBorder="1" applyAlignment="1">
      <alignment vertical="center"/>
    </xf>
    <xf numFmtId="166" fontId="5" fillId="0" borderId="12" xfId="4" applyNumberFormat="1" applyFont="1" applyFill="1" applyBorder="1" applyAlignment="1">
      <alignment vertical="center"/>
    </xf>
    <xf numFmtId="0" fontId="2" fillId="2" borderId="4" xfId="2" applyFill="1" applyBorder="1"/>
    <xf numFmtId="0" fontId="2" fillId="2" borderId="2" xfId="2" applyFill="1" applyBorder="1"/>
    <xf numFmtId="0" fontId="3" fillId="3" borderId="0" xfId="2" applyFont="1" applyFill="1"/>
    <xf numFmtId="0" fontId="2" fillId="3" borderId="0" xfId="2" applyFill="1"/>
    <xf numFmtId="0" fontId="4" fillId="3" borderId="0" xfId="2" applyFont="1" applyFill="1"/>
    <xf numFmtId="0" fontId="5" fillId="3" borderId="0" xfId="2" applyFont="1" applyFill="1" applyAlignment="1">
      <alignment horizontal="right"/>
    </xf>
    <xf numFmtId="0" fontId="2" fillId="3" borderId="1" xfId="2" applyFill="1" applyBorder="1"/>
    <xf numFmtId="0" fontId="5" fillId="3" borderId="2" xfId="2" applyFont="1" applyFill="1" applyBorder="1" applyAlignment="1">
      <alignment horizontal="right"/>
    </xf>
    <xf numFmtId="0" fontId="2" fillId="3" borderId="2" xfId="2" applyFill="1" applyBorder="1" applyAlignment="1">
      <alignment horizontal="right"/>
    </xf>
    <xf numFmtId="0" fontId="2" fillId="3" borderId="2" xfId="2" applyFill="1" applyBorder="1"/>
    <xf numFmtId="0" fontId="2" fillId="3" borderId="0" xfId="2" applyFill="1" applyAlignment="1">
      <alignment horizontal="right"/>
    </xf>
    <xf numFmtId="164" fontId="2" fillId="3" borderId="0" xfId="2" applyNumberFormat="1" applyFill="1"/>
    <xf numFmtId="165" fontId="5" fillId="3" borderId="0" xfId="3" applyNumberFormat="1" applyFont="1" applyFill="1"/>
    <xf numFmtId="9" fontId="2" fillId="3" borderId="0" xfId="2" applyNumberFormat="1" applyFill="1"/>
    <xf numFmtId="166" fontId="5" fillId="3" borderId="0" xfId="2" applyNumberFormat="1" applyFont="1" applyFill="1"/>
    <xf numFmtId="166" fontId="2" fillId="3" borderId="0" xfId="2" applyNumberFormat="1" applyFill="1"/>
    <xf numFmtId="165" fontId="5" fillId="3" borderId="0" xfId="2" applyNumberFormat="1" applyFont="1" applyFill="1"/>
    <xf numFmtId="166" fontId="2" fillId="3" borderId="0" xfId="1" applyNumberFormat="1" applyFont="1" applyFill="1"/>
    <xf numFmtId="0" fontId="0" fillId="3" borderId="0" xfId="0" applyFill="1"/>
    <xf numFmtId="164" fontId="2" fillId="3" borderId="13" xfId="2" applyNumberFormat="1" applyFill="1" applyBorder="1"/>
    <xf numFmtId="0" fontId="2" fillId="3" borderId="13" xfId="2" applyFill="1" applyBorder="1"/>
    <xf numFmtId="0" fontId="2" fillId="3" borderId="0" xfId="0" applyFont="1" applyFill="1"/>
    <xf numFmtId="0" fontId="7" fillId="3" borderId="0" xfId="0" applyFont="1" applyFill="1" applyAlignment="1">
      <alignment horizontal="right"/>
    </xf>
    <xf numFmtId="0" fontId="7" fillId="3" borderId="0" xfId="0" quotePrefix="1" applyFont="1" applyFill="1" applyAlignment="1">
      <alignment horizontal="right"/>
    </xf>
    <xf numFmtId="0" fontId="6" fillId="3" borderId="0" xfId="5" applyFill="1"/>
    <xf numFmtId="166" fontId="8" fillId="3" borderId="0" xfId="4" applyNumberFormat="1" applyFont="1" applyFill="1"/>
    <xf numFmtId="9" fontId="0" fillId="3" borderId="0" xfId="4" applyFont="1" applyFill="1"/>
    <xf numFmtId="9" fontId="0" fillId="3" borderId="0" xfId="0" applyNumberFormat="1" applyFill="1"/>
    <xf numFmtId="0" fontId="6" fillId="3" borderId="13" xfId="5" applyFill="1" applyBorder="1"/>
    <xf numFmtId="0" fontId="0" fillId="3" borderId="13" xfId="0" applyFill="1" applyBorder="1"/>
    <xf numFmtId="0" fontId="2" fillId="3" borderId="13" xfId="0" applyFont="1" applyFill="1" applyBorder="1"/>
    <xf numFmtId="166" fontId="8" fillId="3" borderId="13" xfId="4" applyNumberFormat="1" applyFont="1" applyFill="1" applyBorder="1"/>
    <xf numFmtId="9" fontId="0" fillId="3" borderId="13" xfId="4" applyFont="1" applyFill="1" applyBorder="1"/>
    <xf numFmtId="9" fontId="0" fillId="3" borderId="13" xfId="0" applyNumberFormat="1" applyFill="1" applyBorder="1"/>
    <xf numFmtId="166" fontId="9" fillId="3" borderId="13" xfId="4" applyNumberFormat="1" applyFont="1" applyFill="1" applyBorder="1"/>
    <xf numFmtId="167" fontId="2" fillId="3" borderId="0" xfId="0" applyNumberFormat="1" applyFont="1" applyFill="1"/>
    <xf numFmtId="167" fontId="2" fillId="3" borderId="13" xfId="0" applyNumberFormat="1" applyFont="1" applyFill="1" applyBorder="1"/>
    <xf numFmtId="0" fontId="8" fillId="3" borderId="2" xfId="2" applyFont="1" applyFill="1" applyBorder="1" applyAlignment="1">
      <alignment horizontal="right"/>
    </xf>
    <xf numFmtId="0" fontId="8" fillId="3" borderId="0" xfId="2" applyFont="1" applyFill="1"/>
    <xf numFmtId="166" fontId="8" fillId="3" borderId="0" xfId="2" applyNumberFormat="1" applyFont="1" applyFill="1"/>
    <xf numFmtId="0" fontId="8" fillId="3" borderId="13" xfId="2" applyFont="1" applyFill="1" applyBorder="1"/>
    <xf numFmtId="168" fontId="5" fillId="3" borderId="0" xfId="2" applyNumberFormat="1" applyFont="1" applyFill="1"/>
    <xf numFmtId="0" fontId="7" fillId="3" borderId="0" xfId="0" applyFont="1" applyFill="1" applyAlignment="1">
      <alignment horizontal="right" wrapText="1"/>
    </xf>
    <xf numFmtId="0" fontId="14" fillId="3" borderId="0" xfId="2" applyFont="1" applyFill="1"/>
    <xf numFmtId="0" fontId="15" fillId="3" borderId="0" xfId="2" applyFont="1" applyFill="1"/>
    <xf numFmtId="166" fontId="13" fillId="3" borderId="0" xfId="4" applyNumberFormat="1" applyFont="1" applyFill="1"/>
    <xf numFmtId="0" fontId="15" fillId="3" borderId="2" xfId="2" applyFont="1" applyFill="1" applyBorder="1" applyAlignment="1">
      <alignment horizontal="center"/>
    </xf>
    <xf numFmtId="0" fontId="15" fillId="3" borderId="2" xfId="2" applyFont="1" applyFill="1" applyBorder="1"/>
    <xf numFmtId="9" fontId="0" fillId="3" borderId="0" xfId="1" applyFont="1" applyFill="1"/>
    <xf numFmtId="9" fontId="0" fillId="3" borderId="13" xfId="1" applyFont="1" applyFill="1" applyBorder="1"/>
  </cellXfs>
  <cellStyles count="6">
    <cellStyle name="Currency 2" xfId="3" xr:uid="{CCB36496-46F6-4BB9-853C-BD0E5385A209}"/>
    <cellStyle name="Hyperlink" xfId="5" builtinId="8"/>
    <cellStyle name="Normal" xfId="0" builtinId="0"/>
    <cellStyle name="Normal 2" xfId="2" xr:uid="{0ABECA83-60A2-4E82-9BCA-0F8E5517F6E5}"/>
    <cellStyle name="Percent" xfId="1" builtinId="5"/>
    <cellStyle name="Percent 2" xfId="4" xr:uid="{631B67CE-F11C-44A3-8241-BD2924AAE00C}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</dxfs>
  <tableStyles count="0" defaultTableStyle="TableStyleMedium2" defaultPivotStyle="PivotStyleLight16"/>
  <colors>
    <mruColors>
      <color rgb="FF00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pglobal.com/spdji/en/indices/multi-asset/sp-target-risk-aggressive-index/" TargetMode="External"/><Relationship Id="rId2" Type="http://schemas.openxmlformats.org/officeDocument/2006/relationships/hyperlink" Target="https://www.spglobal.com/spdji/en/indices/equity/sp-500/" TargetMode="External"/><Relationship Id="rId1" Type="http://schemas.openxmlformats.org/officeDocument/2006/relationships/hyperlink" Target="https://www.spglobal.com/spdji/en/indices/multi-asset/sp-target-risk-moderate-inde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indexes.morningstar.com/indexes/details/morningstar-global-allocation-FS0000A6OC?tab=over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A0349-7AED-4251-BA1C-8214DD8AF199}">
  <sheetPr>
    <tabColor rgb="FF0033CC"/>
    <pageSetUpPr fitToPage="1"/>
  </sheetPr>
  <dimension ref="A1:T28"/>
  <sheetViews>
    <sheetView tabSelected="1" zoomScale="90" zoomScaleNormal="90" workbookViewId="0">
      <selection activeCell="B1" sqref="B1"/>
    </sheetView>
  </sheetViews>
  <sheetFormatPr defaultRowHeight="13.2" x14ac:dyDescent="0.25"/>
  <cols>
    <col min="1" max="1" width="1.6640625" style="1" customWidth="1"/>
    <col min="2" max="2" width="15.109375" style="1" customWidth="1"/>
    <col min="3" max="3" width="13.77734375" style="1" customWidth="1"/>
    <col min="4" max="4" width="12.6640625" style="1" customWidth="1"/>
    <col min="5" max="5" width="0.5546875" style="1" customWidth="1"/>
    <col min="6" max="7" width="9" style="1" customWidth="1"/>
    <col min="8" max="8" width="0.44140625" style="1" customWidth="1"/>
    <col min="9" max="9" width="10.109375" style="1" customWidth="1"/>
    <col min="10" max="10" width="8.88671875" style="1" customWidth="1"/>
    <col min="11" max="11" width="0.77734375" style="1" customWidth="1"/>
    <col min="12" max="12" width="8.88671875" style="1" customWidth="1"/>
    <col min="13" max="13" width="0.5546875" style="1" customWidth="1"/>
    <col min="14" max="14" width="9.33203125" style="1" customWidth="1"/>
    <col min="15" max="15" width="10" style="1" customWidth="1"/>
    <col min="16" max="16" width="10.44140625" style="1" customWidth="1"/>
    <col min="17" max="17" width="0.6640625" style="1" customWidth="1"/>
    <col min="18" max="18" width="9.6640625" style="1" customWidth="1"/>
    <col min="19" max="19" width="9.77734375" style="1" customWidth="1"/>
    <col min="20" max="20" width="10.21875" style="1" customWidth="1"/>
    <col min="21" max="16384" width="8.88671875" style="1"/>
  </cols>
  <sheetData>
    <row r="1" spans="1:20" ht="20.399999999999999" x14ac:dyDescent="0.35">
      <c r="A1" s="19" t="s">
        <v>37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60" t="s">
        <v>30</v>
      </c>
      <c r="S1" s="20"/>
      <c r="T1" s="20"/>
    </row>
    <row r="2" spans="1:20" ht="15.6" x14ac:dyDescent="0.3">
      <c r="A2" s="21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6.6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spans="1:20" ht="18" customHeight="1" x14ac:dyDescent="0.25">
      <c r="A4" s="20"/>
      <c r="B4" s="20" t="s">
        <v>31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ht="18" customHeight="1" x14ac:dyDescent="0.25">
      <c r="A5" s="20"/>
      <c r="B5" s="20" t="s">
        <v>32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pans="1:20" ht="9" customHeigh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19.2" customHeight="1" thickBot="1" x14ac:dyDescent="0.3">
      <c r="A7" s="20"/>
      <c r="B7" s="22" t="s">
        <v>2</v>
      </c>
      <c r="C7" s="20"/>
      <c r="D7" s="20"/>
      <c r="E7" s="20"/>
      <c r="F7" s="63" t="s">
        <v>3</v>
      </c>
      <c r="G7" s="63"/>
      <c r="H7" s="63"/>
      <c r="I7" s="63"/>
      <c r="J7" s="63"/>
      <c r="K7" s="61"/>
      <c r="L7" s="63" t="s">
        <v>4</v>
      </c>
      <c r="M7" s="63"/>
      <c r="N7" s="63"/>
      <c r="O7" s="63"/>
      <c r="P7" s="63"/>
      <c r="Q7" s="63"/>
      <c r="R7" s="63"/>
      <c r="S7" s="63"/>
      <c r="T7" s="64"/>
    </row>
    <row r="8" spans="1:20" ht="19.8" customHeight="1" thickBot="1" x14ac:dyDescent="0.3">
      <c r="A8" s="20"/>
      <c r="B8" s="24" t="s">
        <v>5</v>
      </c>
      <c r="C8" s="25" t="s">
        <v>6</v>
      </c>
      <c r="D8" s="25" t="s">
        <v>7</v>
      </c>
      <c r="E8" s="26"/>
      <c r="F8" s="25" t="s">
        <v>8</v>
      </c>
      <c r="G8" s="25" t="s">
        <v>9</v>
      </c>
      <c r="H8" s="25"/>
      <c r="I8" s="25" t="s">
        <v>19</v>
      </c>
      <c r="J8" s="25" t="s">
        <v>10</v>
      </c>
      <c r="K8" s="25"/>
      <c r="L8" s="25" t="s">
        <v>11</v>
      </c>
      <c r="M8" s="25"/>
      <c r="N8" s="25" t="s">
        <v>33</v>
      </c>
      <c r="O8" s="54" t="s">
        <v>12</v>
      </c>
      <c r="P8" s="25" t="s">
        <v>13</v>
      </c>
      <c r="Q8" s="26"/>
      <c r="R8" s="25" t="s">
        <v>34</v>
      </c>
      <c r="S8" s="54" t="s">
        <v>14</v>
      </c>
      <c r="T8" s="25" t="s">
        <v>13</v>
      </c>
    </row>
    <row r="9" spans="1:20" ht="6.6" customHeight="1" x14ac:dyDescent="0.25">
      <c r="A9" s="20"/>
      <c r="B9" s="20"/>
      <c r="C9" s="27"/>
      <c r="D9" s="27"/>
      <c r="E9" s="20"/>
      <c r="F9" s="27"/>
      <c r="G9" s="27"/>
      <c r="H9" s="20"/>
      <c r="I9" s="20"/>
      <c r="J9" s="20"/>
      <c r="K9" s="20"/>
      <c r="L9" s="20"/>
      <c r="M9" s="20"/>
      <c r="N9" s="20"/>
      <c r="O9" s="55"/>
      <c r="P9" s="20"/>
      <c r="Q9" s="20"/>
      <c r="R9" s="20"/>
      <c r="S9" s="55"/>
      <c r="T9" s="20"/>
    </row>
    <row r="10" spans="1:20" ht="18" customHeight="1" x14ac:dyDescent="0.3">
      <c r="A10" s="20"/>
      <c r="B10" s="28">
        <v>45382</v>
      </c>
      <c r="C10" s="29">
        <v>700000</v>
      </c>
      <c r="D10" s="29">
        <v>46000</v>
      </c>
      <c r="E10" s="20"/>
      <c r="F10" s="30">
        <v>0.7</v>
      </c>
      <c r="G10" s="30">
        <v>0.3</v>
      </c>
      <c r="H10" s="20"/>
      <c r="I10" s="30">
        <v>0.9</v>
      </c>
      <c r="J10" s="30">
        <v>0.1</v>
      </c>
      <c r="K10" s="20"/>
      <c r="L10" s="31">
        <v>7.0000000000000007E-2</v>
      </c>
      <c r="M10" s="32"/>
      <c r="N10" s="62">
        <v>4.7649999999999998E-2</v>
      </c>
      <c r="O10" s="56">
        <f>L10-N10</f>
        <v>2.2350000000000009E-2</v>
      </c>
      <c r="P10" s="29">
        <f>(O10/L10)*D10</f>
        <v>14687.142857142862</v>
      </c>
      <c r="Q10" s="20"/>
      <c r="R10" s="62">
        <f>G24</f>
        <v>4.2700000000000002E-2</v>
      </c>
      <c r="S10" s="56">
        <f>L10-R10</f>
        <v>2.7300000000000005E-2</v>
      </c>
      <c r="T10" s="33">
        <f>(S10/L10)*D10</f>
        <v>17940</v>
      </c>
    </row>
    <row r="11" spans="1:20" ht="18" customHeight="1" x14ac:dyDescent="0.25">
      <c r="A11" s="20"/>
      <c r="B11" s="36">
        <f>B10+91.26</f>
        <v>45473.26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57"/>
      <c r="P11" s="37"/>
      <c r="Q11" s="37"/>
      <c r="R11" s="37"/>
      <c r="S11" s="57"/>
      <c r="T11" s="37"/>
    </row>
    <row r="12" spans="1:20" ht="18" customHeight="1" x14ac:dyDescent="0.25">
      <c r="A12" s="20"/>
      <c r="B12" s="36">
        <f t="shared" ref="B12:B13" si="0">B11+91.26</f>
        <v>45564.520000000004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57"/>
      <c r="P12" s="37"/>
      <c r="Q12" s="37"/>
      <c r="R12" s="37"/>
      <c r="S12" s="57"/>
      <c r="T12" s="37"/>
    </row>
    <row r="13" spans="1:20" ht="18" customHeight="1" x14ac:dyDescent="0.25">
      <c r="A13" s="20"/>
      <c r="B13" s="36">
        <f t="shared" si="0"/>
        <v>45655.780000000006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57"/>
      <c r="P13" s="37"/>
      <c r="Q13" s="37"/>
      <c r="R13" s="37"/>
      <c r="S13" s="57"/>
      <c r="T13" s="37"/>
    </row>
    <row r="14" spans="1:20" ht="14.4" customHeight="1" x14ac:dyDescent="0.25">
      <c r="A14" s="20"/>
      <c r="B14" s="23"/>
      <c r="C14" s="23"/>
      <c r="D14" s="23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58"/>
      <c r="T14" s="34"/>
    </row>
    <row r="15" spans="1:20" ht="9" customHeight="1" thickBot="1" x14ac:dyDescent="0.35">
      <c r="A15" s="2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20"/>
      <c r="P15" s="20"/>
      <c r="Q15" s="20"/>
      <c r="R15" s="20"/>
      <c r="S15" s="20"/>
      <c r="T15" s="20"/>
    </row>
    <row r="16" spans="1:20" ht="15" x14ac:dyDescent="0.25">
      <c r="A16" s="20"/>
      <c r="B16" s="2" t="s">
        <v>35</v>
      </c>
      <c r="C16" s="3"/>
      <c r="D16" s="4" t="s">
        <v>7</v>
      </c>
      <c r="E16" s="17"/>
      <c r="F16" s="14" t="s">
        <v>0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ht="18" customHeight="1" x14ac:dyDescent="0.25">
      <c r="A17" s="20"/>
      <c r="B17" s="5" t="s">
        <v>26</v>
      </c>
      <c r="C17" s="6"/>
      <c r="D17" s="7">
        <f>G23</f>
        <v>6.3899999999999998E-2</v>
      </c>
      <c r="E17" s="6"/>
      <c r="F17" s="15">
        <f>$L$10-D17</f>
        <v>6.1000000000000082E-3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ht="18" customHeight="1" x14ac:dyDescent="0.25">
      <c r="A18" s="20"/>
      <c r="B18" s="8" t="s">
        <v>27</v>
      </c>
      <c r="C18" s="9"/>
      <c r="D18" s="10">
        <f>G22</f>
        <v>3.1399999999999997E-2</v>
      </c>
      <c r="E18" s="9"/>
      <c r="F18" s="15">
        <f>$L$10-D18</f>
        <v>3.8600000000000009E-2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ht="13.8" thickBot="1" x14ac:dyDescent="0.3">
      <c r="A19" s="20"/>
      <c r="B19" s="11" t="s">
        <v>28</v>
      </c>
      <c r="C19" s="12"/>
      <c r="D19" s="13">
        <f>(D17+D18)/2</f>
        <v>4.7649999999999998E-2</v>
      </c>
      <c r="E19" s="18"/>
      <c r="F19" s="16">
        <f t="shared" ref="F19" si="1">$L$10-D19</f>
        <v>2.2350000000000009E-2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9.6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ht="27" x14ac:dyDescent="0.3">
      <c r="A21" s="20"/>
      <c r="B21" s="38" t="s">
        <v>36</v>
      </c>
      <c r="C21" s="35"/>
      <c r="D21" s="35"/>
      <c r="E21" s="35"/>
      <c r="F21" s="35"/>
      <c r="G21" s="39" t="s">
        <v>15</v>
      </c>
      <c r="H21" s="20"/>
      <c r="I21" s="39" t="s">
        <v>16</v>
      </c>
      <c r="J21" s="40" t="s">
        <v>17</v>
      </c>
      <c r="K21" s="20"/>
      <c r="L21" s="39" t="s">
        <v>18</v>
      </c>
      <c r="M21" s="35"/>
      <c r="N21" s="59" t="s">
        <v>38</v>
      </c>
      <c r="O21" s="59" t="s">
        <v>39</v>
      </c>
      <c r="P21" s="20"/>
      <c r="Q21" s="20"/>
      <c r="R21" s="20"/>
      <c r="S21" s="20"/>
      <c r="T21" s="20"/>
    </row>
    <row r="22" spans="1:20" ht="18" customHeight="1" x14ac:dyDescent="0.3">
      <c r="A22" s="20"/>
      <c r="B22" s="41" t="s">
        <v>21</v>
      </c>
      <c r="C22" s="35"/>
      <c r="D22" s="38" t="s">
        <v>20</v>
      </c>
      <c r="E22" s="20"/>
      <c r="F22" s="35"/>
      <c r="G22" s="42">
        <v>3.1399999999999997E-2</v>
      </c>
      <c r="H22" s="20"/>
      <c r="I22" s="52">
        <v>45382</v>
      </c>
      <c r="J22" s="43">
        <v>0.6</v>
      </c>
      <c r="K22" s="20"/>
      <c r="L22" s="44">
        <f>1-J22</f>
        <v>0.4</v>
      </c>
      <c r="M22" s="35"/>
      <c r="N22" s="65">
        <v>1</v>
      </c>
      <c r="O22" s="35"/>
      <c r="P22" s="20"/>
      <c r="Q22" s="20"/>
      <c r="R22" s="20"/>
      <c r="S22" s="20"/>
      <c r="T22" s="20"/>
    </row>
    <row r="23" spans="1:20" ht="18" customHeight="1" x14ac:dyDescent="0.3">
      <c r="A23" s="20"/>
      <c r="B23" s="45" t="s">
        <v>22</v>
      </c>
      <c r="C23" s="46"/>
      <c r="D23" s="47" t="s">
        <v>20</v>
      </c>
      <c r="E23" s="37"/>
      <c r="F23" s="46"/>
      <c r="G23" s="48">
        <v>6.3899999999999998E-2</v>
      </c>
      <c r="H23" s="37"/>
      <c r="I23" s="53">
        <f>I22</f>
        <v>45382</v>
      </c>
      <c r="J23" s="49">
        <v>0.8</v>
      </c>
      <c r="K23" s="37"/>
      <c r="L23" s="50">
        <f>1-J23</f>
        <v>0.19999999999999996</v>
      </c>
      <c r="M23" s="46"/>
      <c r="N23" s="66">
        <v>1</v>
      </c>
      <c r="O23" s="46"/>
      <c r="P23" s="20"/>
      <c r="Q23" s="20"/>
      <c r="R23" s="20"/>
      <c r="S23" s="20"/>
      <c r="T23" s="20"/>
    </row>
    <row r="24" spans="1:20" ht="18" customHeight="1" x14ac:dyDescent="0.3">
      <c r="A24" s="20"/>
      <c r="B24" s="45" t="s">
        <v>23</v>
      </c>
      <c r="C24" s="46"/>
      <c r="D24" s="47" t="s">
        <v>29</v>
      </c>
      <c r="E24" s="37"/>
      <c r="F24" s="46"/>
      <c r="G24" s="48">
        <v>4.2700000000000002E-2</v>
      </c>
      <c r="H24" s="37"/>
      <c r="I24" s="53">
        <v>45382</v>
      </c>
      <c r="J24" s="49">
        <v>0.63</v>
      </c>
      <c r="K24" s="37"/>
      <c r="L24" s="50">
        <f>1-J24</f>
        <v>0.37</v>
      </c>
      <c r="M24" s="46"/>
      <c r="N24" s="66">
        <v>0.39</v>
      </c>
      <c r="O24" s="50">
        <f>1-N24</f>
        <v>0.61</v>
      </c>
      <c r="P24" s="20"/>
      <c r="Q24" s="20"/>
      <c r="R24" s="20"/>
      <c r="S24" s="20"/>
      <c r="T24" s="20"/>
    </row>
    <row r="25" spans="1:20" ht="18" customHeight="1" x14ac:dyDescent="0.3">
      <c r="A25" s="20"/>
      <c r="B25" s="45" t="s">
        <v>24</v>
      </c>
      <c r="C25" s="46"/>
      <c r="D25" s="47" t="s">
        <v>25</v>
      </c>
      <c r="E25" s="37"/>
      <c r="F25" s="46"/>
      <c r="G25" s="51">
        <v>0.10440000000000001</v>
      </c>
      <c r="H25" s="37"/>
      <c r="I25" s="53">
        <f>I22</f>
        <v>45382</v>
      </c>
      <c r="J25" s="49">
        <v>1</v>
      </c>
      <c r="K25" s="37"/>
      <c r="L25" s="50">
        <f>1-J25</f>
        <v>0</v>
      </c>
      <c r="M25" s="46"/>
      <c r="N25" s="66">
        <v>1</v>
      </c>
      <c r="O25" s="46"/>
      <c r="P25" s="20"/>
      <c r="Q25" s="20"/>
      <c r="R25" s="20"/>
      <c r="S25" s="20"/>
      <c r="T25" s="20"/>
    </row>
    <row r="26" spans="1:20" ht="7.2" customHeight="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1:20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</sheetData>
  <mergeCells count="2">
    <mergeCell ref="F7:J7"/>
    <mergeCell ref="L7:T7"/>
  </mergeCells>
  <conditionalFormatting sqref="D16 B17:B18">
    <cfRule type="cellIs" dxfId="7" priority="7" stopIfTrue="1" operator="lessThan">
      <formula>0</formula>
    </cfRule>
  </conditionalFormatting>
  <conditionalFormatting sqref="F17:F19">
    <cfRule type="cellIs" dxfId="6" priority="5" operator="lessThan">
      <formula>0</formula>
    </cfRule>
    <cfRule type="cellIs" dxfId="5" priority="6" operator="greaterThan">
      <formula>0</formula>
    </cfRule>
    <cfRule type="cellIs" dxfId="4" priority="8" stopIfTrue="1" operator="lessThan">
      <formula>0</formula>
    </cfRule>
  </conditionalFormatting>
  <conditionalFormatting sqref="P10:P13">
    <cfRule type="cellIs" dxfId="3" priority="2" operator="lessThan">
      <formula>0</formula>
    </cfRule>
    <cfRule type="cellIs" dxfId="2" priority="4" operator="greaterThan">
      <formula>0</formula>
    </cfRule>
  </conditionalFormatting>
  <conditionalFormatting sqref="T10:T13">
    <cfRule type="cellIs" dxfId="1" priority="1" operator="lessThan">
      <formula>0</formula>
    </cfRule>
    <cfRule type="cellIs" dxfId="0" priority="3" operator="greaterThan">
      <formula>0</formula>
    </cfRule>
  </conditionalFormatting>
  <hyperlinks>
    <hyperlink ref="B22" r:id="rId1" location="overview" xr:uid="{B2C0FBDE-5649-47EF-85D3-8A175204680F}"/>
    <hyperlink ref="B25" r:id="rId2" location="overview" xr:uid="{E4CCC148-1FCE-4B6D-A213-3559682B23E5}"/>
    <hyperlink ref="B23" r:id="rId3" location="overview" xr:uid="{61EC7A86-E632-4089-8023-81BF2718D648}"/>
    <hyperlink ref="B24" r:id="rId4" xr:uid="{527867E1-F00F-4F56-A350-A00325BFCB95}"/>
  </hyperlinks>
  <pageMargins left="0.2" right="0.2" top="0.3" bottom="0.3" header="0.3" footer="0.05"/>
  <pageSetup scale="74" orientation="landscape" horizontalDpi="0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Alpha</vt:lpstr>
      <vt:lpstr>Alpha!Print_Area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Downs</dc:creator>
  <cp:lastModifiedBy>Edward Downs</cp:lastModifiedBy>
  <cp:lastPrinted>2024-04-18T13:07:52Z</cp:lastPrinted>
  <dcterms:created xsi:type="dcterms:W3CDTF">2024-04-18T12:25:37Z</dcterms:created>
  <dcterms:modified xsi:type="dcterms:W3CDTF">2024-05-09T13:56:21Z</dcterms:modified>
</cp:coreProperties>
</file>