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INSURANCE Planning\"/>
    </mc:Choice>
  </mc:AlternateContent>
  <xr:revisionPtr revIDLastSave="0" documentId="13_ncr:1_{8F1DCDF3-3942-4633-97B6-0457BAFF7902}" xr6:coauthVersionLast="47" xr6:coauthVersionMax="47" xr10:uidLastSave="{00000000-0000-0000-0000-000000000000}"/>
  <bookViews>
    <workbookView xWindow="-108" yWindow="-108" windowWidth="23256" windowHeight="12456" xr2:uid="{3D41D602-511C-4A02-B86D-B383EA81ACEC}"/>
  </bookViews>
  <sheets>
    <sheet name="Planning" sheetId="1" r:id="rId1"/>
    <sheet name="OC" sheetId="5" r:id="rId2"/>
    <sheet name="Auto-State" sheetId="2" r:id="rId3"/>
    <sheet name="Home-State" sheetId="3" r:id="rId4"/>
    <sheet name="Auto+Home-State" sheetId="4" r:id="rId5"/>
  </sheets>
  <definedNames>
    <definedName name="_xlnm.Print_Area" localSheetId="4">'Auto+Home-State'!$A$1:$F$64</definedName>
    <definedName name="_xlnm.Print_Area" localSheetId="2">'Auto-State'!$A$1:$E$62</definedName>
    <definedName name="_xlnm.Print_Area" localSheetId="3">'Home-State'!$A$1:$H$64</definedName>
    <definedName name="_xlnm.Print_Area" localSheetId="1">OC!$A$1:$L$27</definedName>
    <definedName name="_xlnm.Print_Area" localSheetId="0">Planning!$A$1:$J$47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5" l="1"/>
  <c r="I26" i="1"/>
  <c r="I25" i="1" s="1"/>
  <c r="H30" i="1"/>
  <c r="H25" i="1" s="1"/>
  <c r="G27" i="1"/>
  <c r="H18" i="1"/>
  <c r="G15" i="1"/>
  <c r="G13" i="1" s="1"/>
  <c r="G25" i="1"/>
  <c r="I14" i="1"/>
  <c r="I13" i="1" s="1"/>
  <c r="E14" i="1"/>
  <c r="E8" i="5"/>
  <c r="F8" i="5" s="1"/>
  <c r="G8" i="5" s="1"/>
  <c r="H8" i="5" s="1"/>
  <c r="E7" i="5"/>
  <c r="F7" i="5" s="1"/>
  <c r="G7" i="5" s="1"/>
  <c r="H7" i="5" s="1"/>
  <c r="B10" i="5"/>
  <c r="D10" i="5"/>
  <c r="B17" i="5"/>
  <c r="G59" i="3"/>
  <c r="F59" i="3"/>
  <c r="D14" i="5" s="1"/>
  <c r="E14" i="5" s="1"/>
  <c r="F14" i="5" s="1"/>
  <c r="G14" i="5" s="1"/>
  <c r="H14" i="5" s="1"/>
  <c r="E59" i="3"/>
  <c r="D59" i="3"/>
  <c r="D15" i="5" s="1"/>
  <c r="E15" i="5" s="1"/>
  <c r="F15" i="5" s="1"/>
  <c r="G15" i="5" s="1"/>
  <c r="H15" i="5" s="1"/>
  <c r="C59" i="3"/>
  <c r="I7" i="5" l="1"/>
  <c r="I14" i="5"/>
  <c r="I15" i="5"/>
  <c r="H17" i="5"/>
  <c r="G17" i="5"/>
  <c r="E17" i="5"/>
  <c r="F17" i="5"/>
  <c r="D17" i="5"/>
  <c r="M17" i="5" s="1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58" i="4"/>
  <c r="E49" i="4"/>
  <c r="E52" i="4"/>
  <c r="E44" i="4"/>
  <c r="E43" i="4"/>
  <c r="E46" i="4"/>
  <c r="E41" i="4"/>
  <c r="E54" i="4"/>
  <c r="E37" i="4"/>
  <c r="E13" i="4"/>
  <c r="E24" i="4"/>
  <c r="E19" i="4"/>
  <c r="E33" i="4"/>
  <c r="E26" i="4"/>
  <c r="E39" i="4"/>
  <c r="E38" i="4"/>
  <c r="E6" i="4"/>
  <c r="E45" i="4"/>
  <c r="E23" i="4"/>
  <c r="E28" i="4"/>
  <c r="E36" i="4"/>
  <c r="E27" i="4"/>
  <c r="E40" i="4"/>
  <c r="E55" i="4"/>
  <c r="E25" i="4"/>
  <c r="E10" i="4"/>
  <c r="E17" i="4"/>
  <c r="E15" i="4"/>
  <c r="E20" i="4"/>
  <c r="E34" i="4"/>
  <c r="E16" i="4"/>
  <c r="E50" i="4"/>
  <c r="E42" i="4"/>
  <c r="E53" i="4"/>
  <c r="E11" i="4"/>
  <c r="E14" i="4"/>
  <c r="E9" i="4"/>
  <c r="E29" i="4"/>
  <c r="E31" i="4"/>
  <c r="E21" i="4"/>
  <c r="E51" i="4"/>
  <c r="E56" i="4"/>
  <c r="E32" i="4"/>
  <c r="E7" i="4"/>
  <c r="E35" i="4"/>
  <c r="E30" i="4"/>
  <c r="E8" i="4"/>
  <c r="E47" i="4"/>
  <c r="E12" i="4"/>
  <c r="E22" i="4"/>
  <c r="E48" i="4"/>
  <c r="E1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4" i="4" s="1"/>
  <c r="I17" i="5" l="1"/>
  <c r="E10" i="5"/>
  <c r="A45" i="4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F10" i="5" l="1"/>
  <c r="E29" i="1"/>
  <c r="E28" i="1"/>
  <c r="E26" i="1"/>
  <c r="E25" i="1" s="1"/>
  <c r="E17" i="1"/>
  <c r="E16" i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8" i="2" s="1"/>
  <c r="C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13" i="1" l="1"/>
  <c r="G10" i="5"/>
  <c r="H10" i="5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E21" i="1"/>
  <c r="M10" i="5" l="1"/>
  <c r="I10" i="5"/>
  <c r="E23" i="1"/>
  <c r="G21" i="1"/>
  <c r="H21" i="1" s="1"/>
  <c r="E9" i="1"/>
  <c r="E11" i="1" l="1"/>
  <c r="G9" i="1"/>
  <c r="I21" i="1"/>
  <c r="I23" i="1" s="1"/>
  <c r="H13" i="1" l="1"/>
  <c r="H9" i="1" s="1"/>
  <c r="I9" i="1" s="1"/>
  <c r="I11" i="1" s="1"/>
</calcChain>
</file>

<file path=xl/sharedStrings.xml><?xml version="1.0" encoding="utf-8"?>
<sst xmlns="http://schemas.openxmlformats.org/spreadsheetml/2006/main" count="255" uniqueCount="135">
  <si>
    <t>Projected costs &gt;&gt;&gt;</t>
  </si>
  <si>
    <t>Annual premium</t>
  </si>
  <si>
    <t>Change with savings</t>
  </si>
  <si>
    <t>Inflation rate</t>
  </si>
  <si>
    <t>Premium amounts and and savings rates are for illustrative purposes only. Update with information from your insurer.</t>
  </si>
  <si>
    <t>State</t>
  </si>
  <si>
    <t>Avg monthly rate</t>
  </si>
  <si>
    <t>% from average</t>
  </si>
  <si>
    <t>Nevada</t>
  </si>
  <si>
    <t>Florida</t>
  </si>
  <si>
    <t>Michigan</t>
  </si>
  <si>
    <t>Louisiana</t>
  </si>
  <si>
    <t>Colorado</t>
  </si>
  <si>
    <t>Rhode Island</t>
  </si>
  <si>
    <t>Delaware</t>
  </si>
  <si>
    <t>Arizona</t>
  </si>
  <si>
    <t>Oklahoma</t>
  </si>
  <si>
    <t>New Jersey</t>
  </si>
  <si>
    <t>Kentucky</t>
  </si>
  <si>
    <t>Washington, D.C.</t>
  </si>
  <si>
    <t>Connecticut</t>
  </si>
  <si>
    <t>Alabama</t>
  </si>
  <si>
    <t>Arkansas</t>
  </si>
  <si>
    <t>New York</t>
  </si>
  <si>
    <t>Utah</t>
  </si>
  <si>
    <t>Oregon</t>
  </si>
  <si>
    <t>Montana</t>
  </si>
  <si>
    <t>Georgia</t>
  </si>
  <si>
    <t>Texas</t>
  </si>
  <si>
    <t>Illinois</t>
  </si>
  <si>
    <t>Kansas</t>
  </si>
  <si>
    <t>South Dakota</t>
  </si>
  <si>
    <t>Pennsylvania</t>
  </si>
  <si>
    <t>Minnesota</t>
  </si>
  <si>
    <t>Maryland</t>
  </si>
  <si>
    <t>Missouri</t>
  </si>
  <si>
    <t>New Mexico</t>
  </si>
  <si>
    <t>California</t>
  </si>
  <si>
    <t>Mississippi</t>
  </si>
  <si>
    <t>Nebraska</t>
  </si>
  <si>
    <t>Iowa</t>
  </si>
  <si>
    <t>Washington</t>
  </si>
  <si>
    <t>North Dakota</t>
  </si>
  <si>
    <t>Tennessee</t>
  </si>
  <si>
    <t>South Carolina</t>
  </si>
  <si>
    <t>West Virginia</t>
  </si>
  <si>
    <t>Massachusetts</t>
  </si>
  <si>
    <t>Alaska</t>
  </si>
  <si>
    <t>Virginia</t>
  </si>
  <si>
    <t>North Carolina</t>
  </si>
  <si>
    <t>Wisconsin</t>
  </si>
  <si>
    <t>Indiana</t>
  </si>
  <si>
    <t>Hawaii</t>
  </si>
  <si>
    <t>Wyoming</t>
  </si>
  <si>
    <t>Ohio</t>
  </si>
  <si>
    <t>Idaho</t>
  </si>
  <si>
    <t>Vermont</t>
  </si>
  <si>
    <t>New Hampshire</t>
  </si>
  <si>
    <t>Maine</t>
  </si>
  <si>
    <t>Source</t>
  </si>
  <si>
    <t>State of Auto Insurance in 2025</t>
  </si>
  <si>
    <t>Annualized</t>
  </si>
  <si>
    <t>Average</t>
  </si>
  <si>
    <t>--</t>
  </si>
  <si>
    <t>Florida*</t>
  </si>
  <si>
    <t>Auto insurance average costs by state</t>
  </si>
  <si>
    <t>Average annual rates in dwelling coverage for home costing:</t>
  </si>
  <si>
    <t>2024 data</t>
  </si>
  <si>
    <t>Insurance.com</t>
  </si>
  <si>
    <t>Sorted by cost, highest to lowest</t>
  </si>
  <si>
    <t>*Some state rates will vary based on the addition of a hurricane deductible and may be much higher when included.</t>
  </si>
  <si>
    <t>Sorted by cost for $300,000 dwelling coverage rates, highest to lowest</t>
  </si>
  <si>
    <t>Single-family dwelling, $300,000 coverage.</t>
  </si>
  <si>
    <t>Financial Planning for Auto and Home Insurance</t>
  </si>
  <si>
    <r>
      <t>New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</si>
  <si>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Future years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&gt;&gt;</t>
    </r>
  </si>
  <si>
    <r>
      <t>Auto</t>
    </r>
    <r>
      <rPr>
        <b/>
        <vertAlign val="superscript"/>
        <sz val="13"/>
        <color theme="4"/>
        <rFont val="Calibri"/>
        <family val="2"/>
        <scheme val="minor"/>
      </rPr>
      <t>3</t>
    </r>
  </si>
  <si>
    <t>Auto</t>
  </si>
  <si>
    <t>Total</t>
  </si>
  <si>
    <t>Home*</t>
  </si>
  <si>
    <t>*</t>
  </si>
  <si>
    <t>Auto: State of Auto Insurance in 2025</t>
  </si>
  <si>
    <t>Home: Insurance.com</t>
  </si>
  <si>
    <t>$300,000 dwelling coverage rates</t>
  </si>
  <si>
    <t>Home insurance average costs by state</t>
  </si>
  <si>
    <t>Auto + Home insurance average costs by state</t>
  </si>
  <si>
    <t>Averages</t>
  </si>
  <si>
    <t>Monthly</t>
  </si>
  <si>
    <t>Notes/assumptions</t>
  </si>
  <si>
    <t>Potential savings rates realized. Rate savings are for illustrative purposes only.</t>
  </si>
  <si>
    <t>Difference</t>
  </si>
  <si>
    <t>Annual Premiums</t>
  </si>
  <si>
    <t>Price</t>
  </si>
  <si>
    <t>Sources</t>
  </si>
  <si>
    <t>2. Home-State worksheet. Annual inflation rate =10%.</t>
  </si>
  <si>
    <t>Insurance Opportunity Cost</t>
  </si>
  <si>
    <t>Difference in annual insurance premiums over 5 year period</t>
  </si>
  <si>
    <t xml:space="preserve">  Car A = </t>
  </si>
  <si>
    <t>Range Rover Evoque, P250 S SUV, 2024</t>
  </si>
  <si>
    <t xml:space="preserve">  Car B = </t>
  </si>
  <si>
    <t>Lexus RX 350 Premium SUV</t>
  </si>
  <si>
    <t>*Insurance — the average insurance premium, including collision and liability, for your state (based on common limits and deductibles).</t>
  </si>
  <si>
    <t>3. Invested Opportunity Cost (IOC) - Annual savings (average) invested for 10-years with annual return of 6.5%, compounded monthly.</t>
  </si>
  <si>
    <r>
      <t>IOC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</si>
  <si>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Auto</t>
    </r>
    <r>
      <rPr>
        <b/>
        <vertAlign val="superscript"/>
        <sz val="13"/>
        <color theme="4"/>
        <rFont val="Calibri"/>
        <family val="2"/>
        <scheme val="minor"/>
      </rPr>
      <t>1</t>
    </r>
  </si>
  <si>
    <r>
      <t>Home</t>
    </r>
    <r>
      <rPr>
        <b/>
        <vertAlign val="superscript"/>
        <sz val="13"/>
        <color theme="4"/>
        <rFont val="Calibri"/>
        <family val="2"/>
        <scheme val="minor"/>
      </rPr>
      <t>2</t>
    </r>
  </si>
  <si>
    <t xml:space="preserve">1. Auto-State worksheet. Insurance cost* year one (kbb.com) growing at annual inflation rate =7.5%. 10k miles per year. Price </t>
  </si>
  <si>
    <t xml:space="preserve">    and insurance rates subject to change based on owner's zip code.</t>
  </si>
  <si>
    <t>House A</t>
  </si>
  <si>
    <t>House B</t>
  </si>
  <si>
    <t>Car A</t>
  </si>
  <si>
    <t>Car B</t>
  </si>
  <si>
    <t>For each auto. Insuring multiple autos wth same insurer may qualify you for discounts.</t>
  </si>
  <si>
    <t>Discount from increasing deductible from $500 to $1,000. Applies to both.</t>
  </si>
  <si>
    <t>Assumes annual savings of $430, based on Consumer Reports ($461/yr) and ValuePenguin ($398/yr) data.</t>
  </si>
  <si>
    <r>
      <t>Research discounts</t>
    </r>
    <r>
      <rPr>
        <vertAlign val="superscript"/>
        <sz val="11"/>
        <color theme="1"/>
        <rFont val="Calibri"/>
        <family val="2"/>
        <scheme val="minor"/>
      </rPr>
      <t>9</t>
    </r>
  </si>
  <si>
    <r>
      <t>Improve credit score</t>
    </r>
    <r>
      <rPr>
        <vertAlign val="superscript"/>
        <sz val="11"/>
        <color theme="1"/>
        <rFont val="Calibri"/>
        <family val="2"/>
        <scheme val="minor"/>
      </rPr>
      <t>10</t>
    </r>
  </si>
  <si>
    <t>Improvement in credit score from good to excellent can save 15% on average, per Bankrate.</t>
  </si>
  <si>
    <r>
      <t>Potential savings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</si>
  <si>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Home</t>
    </r>
    <r>
      <rPr>
        <b/>
        <vertAlign val="superscript"/>
        <sz val="13"/>
        <color theme="4"/>
        <rFont val="Calibri"/>
        <family val="2"/>
        <scheme val="minor"/>
      </rPr>
      <t>5</t>
    </r>
  </si>
  <si>
    <r>
      <t>Adjust coverage</t>
    </r>
    <r>
      <rPr>
        <vertAlign val="superscript"/>
        <sz val="11"/>
        <color theme="1"/>
        <rFont val="Calibri"/>
        <family val="2"/>
        <scheme val="minor"/>
      </rPr>
      <t>7</t>
    </r>
  </si>
  <si>
    <r>
      <t>Bundle policies</t>
    </r>
    <r>
      <rPr>
        <vertAlign val="superscript"/>
        <sz val="11"/>
        <color theme="1"/>
        <rFont val="Calibri"/>
        <family val="2"/>
        <scheme val="minor"/>
      </rPr>
      <t>8</t>
    </r>
  </si>
  <si>
    <r>
      <t>Compare/reshop policies</t>
    </r>
    <r>
      <rPr>
        <vertAlign val="superscript"/>
        <sz val="11"/>
        <color theme="1"/>
        <rFont val="Calibri"/>
        <family val="2"/>
        <scheme val="minor"/>
      </rPr>
      <t>6</t>
    </r>
  </si>
  <si>
    <t>Total policy savings of 20%, or 10% per policy.</t>
  </si>
  <si>
    <t>Discount for taking defensive driving course (5%) and safe driver (5%)</t>
  </si>
  <si>
    <r>
      <t>Improve credit score</t>
    </r>
    <r>
      <rPr>
        <vertAlign val="superscript"/>
        <sz val="11"/>
        <color theme="1"/>
        <rFont val="Calibri"/>
        <family val="2"/>
        <scheme val="minor"/>
      </rPr>
      <t>13</t>
    </r>
  </si>
  <si>
    <r>
      <t>Compare/reshop policies</t>
    </r>
    <r>
      <rPr>
        <vertAlign val="superscript"/>
        <sz val="11"/>
        <color theme="1"/>
        <rFont val="Calibri"/>
        <family val="2"/>
        <scheme val="minor"/>
      </rPr>
      <t>11</t>
    </r>
  </si>
  <si>
    <r>
      <t>Research discounts</t>
    </r>
    <r>
      <rPr>
        <vertAlign val="superscript"/>
        <sz val="11"/>
        <color theme="1"/>
        <rFont val="Calibri"/>
        <family val="2"/>
        <scheme val="minor"/>
      </rPr>
      <t>12</t>
    </r>
  </si>
  <si>
    <t xml:space="preserve">Not all savings may apply, and rates may be higher or lower. Exact savings will also depend on your insurance company. </t>
  </si>
  <si>
    <t>Discount for upgrading home (new roof, installation of security features)</t>
  </si>
  <si>
    <t>Improvement in credit score from good to excellent can save 10% on average, per Bankrate.</t>
  </si>
  <si>
    <t>Original</t>
  </si>
  <si>
    <t>No incremental rate increases from claims filed</t>
  </si>
  <si>
    <t>Policies reshopped every 3 years.</t>
  </si>
  <si>
    <t>Savings from comparing quotes offered by different insurers for $300,000 coverage in same zip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</si>
</sst>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93C4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3"/>
      <color theme="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3" fillId="4" borderId="0" xfId="0" applyFont="1" applyFill="1"/>
    <xf numFmtId="0" fontId="4" fillId="4" borderId="0" xfId="0" applyFont="1" applyFill="1"/>
    <xf numFmtId="0" fontId="1" fillId="2" borderId="2" xfId="0" applyFont="1" applyFill="1" applyBorder="1"/>
    <xf numFmtId="164" fontId="1" fillId="2" borderId="2" xfId="1" applyNumberFormat="1" applyFont="1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0" fillId="4" borderId="4" xfId="0" applyFill="1" applyBorder="1"/>
    <xf numFmtId="165" fontId="0" fillId="4" borderId="4" xfId="2" applyNumberFormat="1" applyFont="1" applyFill="1" applyBorder="1"/>
    <xf numFmtId="164" fontId="0" fillId="4" borderId="4" xfId="1" applyNumberFormat="1" applyFont="1" applyFill="1" applyBorder="1"/>
    <xf numFmtId="0" fontId="0" fillId="4" borderId="6" xfId="0" applyFill="1" applyBorder="1" applyAlignment="1">
      <alignment horizontal="right"/>
    </xf>
    <xf numFmtId="0" fontId="0" fillId="4" borderId="5" xfId="0" applyFill="1" applyBorder="1"/>
    <xf numFmtId="164" fontId="1" fillId="2" borderId="7" xfId="1" applyNumberFormat="1" applyFont="1" applyFill="1" applyBorder="1"/>
    <xf numFmtId="165" fontId="0" fillId="4" borderId="9" xfId="2" applyNumberFormat="1" applyFont="1" applyFill="1" applyBorder="1"/>
    <xf numFmtId="0" fontId="1" fillId="3" borderId="7" xfId="0" applyFont="1" applyFill="1" applyBorder="1"/>
    <xf numFmtId="0" fontId="0" fillId="4" borderId="9" xfId="0" applyFill="1" applyBorder="1"/>
    <xf numFmtId="0" fontId="1" fillId="2" borderId="7" xfId="0" applyFont="1" applyFill="1" applyBorder="1"/>
    <xf numFmtId="0" fontId="0" fillId="4" borderId="2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5" fillId="5" borderId="0" xfId="0" applyFont="1" applyFill="1"/>
    <xf numFmtId="0" fontId="0" fillId="5" borderId="0" xfId="0" applyFill="1"/>
    <xf numFmtId="6" fontId="0" fillId="4" borderId="0" xfId="0" applyNumberFormat="1" applyFill="1"/>
    <xf numFmtId="9" fontId="0" fillId="4" borderId="0" xfId="0" applyNumberFormat="1" applyFill="1"/>
    <xf numFmtId="6" fontId="0" fillId="4" borderId="10" xfId="0" applyNumberFormat="1" applyFill="1" applyBorder="1"/>
    <xf numFmtId="9" fontId="0" fillId="4" borderId="10" xfId="0" applyNumberFormat="1" applyFill="1" applyBorder="1"/>
    <xf numFmtId="6" fontId="0" fillId="4" borderId="2" xfId="0" applyNumberFormat="1" applyFill="1" applyBorder="1"/>
    <xf numFmtId="9" fontId="0" fillId="4" borderId="2" xfId="0" applyNumberFormat="1" applyFill="1" applyBorder="1"/>
    <xf numFmtId="0" fontId="1" fillId="4" borderId="0" xfId="0" applyFont="1" applyFill="1"/>
    <xf numFmtId="6" fontId="1" fillId="4" borderId="0" xfId="0" applyNumberFormat="1" applyFont="1" applyFill="1"/>
    <xf numFmtId="0" fontId="6" fillId="4" borderId="0" xfId="3" applyFill="1"/>
    <xf numFmtId="6" fontId="0" fillId="4" borderId="4" xfId="0" applyNumberFormat="1" applyFill="1" applyBorder="1"/>
    <xf numFmtId="9" fontId="0" fillId="4" borderId="4" xfId="0" applyNumberFormat="1" applyFill="1" applyBorder="1"/>
    <xf numFmtId="0" fontId="0" fillId="6" borderId="0" xfId="0" applyFill="1"/>
    <xf numFmtId="0" fontId="10" fillId="4" borderId="0" xfId="0" applyFont="1" applyFill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right" wrapText="1"/>
    </xf>
    <xf numFmtId="0" fontId="0" fillId="6" borderId="0" xfId="0" applyFill="1" applyAlignment="1">
      <alignment horizontal="center"/>
    </xf>
    <xf numFmtId="0" fontId="7" fillId="6" borderId="1" xfId="0" applyFont="1" applyFill="1" applyBorder="1" applyAlignment="1">
      <alignment horizontal="left" vertical="center" wrapText="1"/>
    </xf>
    <xf numFmtId="0" fontId="6" fillId="6" borderId="0" xfId="3" applyFill="1" applyAlignment="1">
      <alignment horizontal="left" vertical="center" wrapText="1"/>
    </xf>
    <xf numFmtId="0" fontId="0" fillId="6" borderId="4" xfId="0" applyFill="1" applyBorder="1" applyAlignment="1">
      <alignment horizontal="center"/>
    </xf>
    <xf numFmtId="0" fontId="6" fillId="6" borderId="4" xfId="3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0" fillId="6" borderId="4" xfId="0" applyFill="1" applyBorder="1"/>
    <xf numFmtId="0" fontId="0" fillId="6" borderId="4" xfId="0" quotePrefix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0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6" fontId="7" fillId="6" borderId="1" xfId="0" applyNumberFormat="1" applyFont="1" applyFill="1" applyBorder="1" applyAlignment="1">
      <alignment horizontal="right" vertical="center" wrapText="1"/>
    </xf>
    <xf numFmtId="6" fontId="8" fillId="4" borderId="0" xfId="0" applyNumberFormat="1" applyFont="1" applyFill="1" applyAlignment="1">
      <alignment horizontal="right" vertical="center" wrapText="1"/>
    </xf>
    <xf numFmtId="6" fontId="8" fillId="4" borderId="4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6" fontId="8" fillId="7" borderId="0" xfId="0" applyNumberFormat="1" applyFont="1" applyFill="1" applyAlignment="1">
      <alignment horizontal="right" vertical="center" wrapText="1"/>
    </xf>
    <xf numFmtId="6" fontId="8" fillId="7" borderId="4" xfId="0" applyNumberFormat="1" applyFont="1" applyFill="1" applyBorder="1" applyAlignment="1">
      <alignment horizontal="right" vertical="center" wrapText="1"/>
    </xf>
    <xf numFmtId="164" fontId="0" fillId="4" borderId="11" xfId="1" applyNumberFormat="1" applyFont="1" applyFill="1" applyBorder="1"/>
    <xf numFmtId="0" fontId="0" fillId="3" borderId="2" xfId="0" applyFill="1" applyBorder="1"/>
    <xf numFmtId="0" fontId="11" fillId="4" borderId="0" xfId="0" applyFont="1" applyFill="1"/>
    <xf numFmtId="164" fontId="0" fillId="4" borderId="0" xfId="1" applyNumberFormat="1" applyFont="1" applyFill="1" applyBorder="1"/>
    <xf numFmtId="164" fontId="0" fillId="4" borderId="2" xfId="1" applyNumberFormat="1" applyFont="1" applyFill="1" applyBorder="1"/>
    <xf numFmtId="0" fontId="0" fillId="6" borderId="11" xfId="0" applyFill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 applyAlignment="1">
      <alignment horizontal="center"/>
    </xf>
    <xf numFmtId="0" fontId="0" fillId="6" borderId="12" xfId="0" applyFill="1" applyBorder="1"/>
    <xf numFmtId="164" fontId="0" fillId="4" borderId="12" xfId="1" applyNumberFormat="1" applyFont="1" applyFill="1" applyBorder="1"/>
    <xf numFmtId="0" fontId="8" fillId="4" borderId="0" xfId="0" applyFont="1" applyFill="1"/>
    <xf numFmtId="0" fontId="8" fillId="4" borderId="0" xfId="3" quotePrefix="1" applyFont="1" applyFill="1" applyAlignment="1">
      <alignment horizontal="right"/>
    </xf>
    <xf numFmtId="9" fontId="14" fillId="4" borderId="4" xfId="2" applyFont="1" applyFill="1" applyBorder="1"/>
    <xf numFmtId="0" fontId="3" fillId="4" borderId="0" xfId="0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6" fontId="0" fillId="4" borderId="0" xfId="0" applyNumberFormat="1" applyFill="1" applyAlignment="1">
      <alignment horizontal="right"/>
    </xf>
    <xf numFmtId="0" fontId="1" fillId="4" borderId="0" xfId="0" applyFont="1" applyFill="1" applyAlignment="1">
      <alignment horizontal="right"/>
    </xf>
    <xf numFmtId="6" fontId="1" fillId="4" borderId="0" xfId="0" applyNumberFormat="1" applyFont="1" applyFill="1" applyAlignment="1">
      <alignment horizontal="right"/>
    </xf>
    <xf numFmtId="164" fontId="0" fillId="4" borderId="11" xfId="1" applyNumberFormat="1" applyFont="1" applyFill="1" applyBorder="1" applyAlignment="1">
      <alignment horizontal="center"/>
    </xf>
    <xf numFmtId="0" fontId="0" fillId="4" borderId="0" xfId="0" applyFill="1" applyAlignment="1">
      <alignment vertical="center"/>
    </xf>
    <xf numFmtId="164" fontId="11" fillId="4" borderId="0" xfId="0" applyNumberFormat="1" applyFont="1" applyFill="1"/>
    <xf numFmtId="0" fontId="0" fillId="4" borderId="10" xfId="0" applyFill="1" applyBorder="1"/>
    <xf numFmtId="164" fontId="0" fillId="4" borderId="0" xfId="1" applyNumberFormat="1" applyFont="1" applyFill="1" applyAlignment="1"/>
    <xf numFmtId="164" fontId="0" fillId="4" borderId="0" xfId="0" applyNumberFormat="1" applyFill="1"/>
    <xf numFmtId="164" fontId="1" fillId="4" borderId="0" xfId="0" applyNumberFormat="1" applyFont="1" applyFill="1"/>
    <xf numFmtId="164" fontId="0" fillId="4" borderId="11" xfId="1" applyNumberFormat="1" applyFont="1" applyFill="1" applyBorder="1" applyAlignment="1"/>
    <xf numFmtId="164" fontId="0" fillId="4" borderId="11" xfId="0" applyNumberFormat="1" applyFill="1" applyBorder="1"/>
    <xf numFmtId="164" fontId="1" fillId="4" borderId="11" xfId="0" applyNumberFormat="1" applyFont="1" applyFill="1" applyBorder="1"/>
    <xf numFmtId="0" fontId="0" fillId="4" borderId="14" xfId="0" applyFill="1" applyBorder="1"/>
    <xf numFmtId="0" fontId="1" fillId="3" borderId="13" xfId="0" applyFont="1" applyFill="1" applyBorder="1" applyAlignment="1">
      <alignment horizontal="center"/>
    </xf>
    <xf numFmtId="164" fontId="16" fillId="4" borderId="15" xfId="1" applyNumberFormat="1" applyFont="1" applyFill="1" applyBorder="1" applyAlignment="1"/>
    <xf numFmtId="0" fontId="0" fillId="4" borderId="0" xfId="0" applyFill="1" applyAlignment="1">
      <alignment horizontal="center"/>
    </xf>
    <xf numFmtId="0" fontId="0" fillId="4" borderId="11" xfId="0" applyFill="1" applyBorder="1" applyAlignment="1">
      <alignment horizontal="center"/>
    </xf>
    <xf numFmtId="0" fontId="1" fillId="6" borderId="11" xfId="0" applyFont="1" applyFill="1" applyBorder="1"/>
    <xf numFmtId="164" fontId="1" fillId="6" borderId="11" xfId="0" applyNumberFormat="1" applyFont="1" applyFill="1" applyBorder="1"/>
    <xf numFmtId="0" fontId="0" fillId="4" borderId="16" xfId="0" applyFill="1" applyBorder="1"/>
    <xf numFmtId="0" fontId="1" fillId="8" borderId="11" xfId="0" applyFont="1" applyFill="1" applyBorder="1"/>
    <xf numFmtId="164" fontId="1" fillId="8" borderId="11" xfId="0" applyNumberFormat="1" applyFont="1" applyFill="1" applyBorder="1"/>
    <xf numFmtId="9" fontId="14" fillId="4" borderId="0" xfId="2" applyFont="1" applyFill="1"/>
    <xf numFmtId="0" fontId="17" fillId="4" borderId="0" xfId="0" quotePrefix="1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17" fillId="4" borderId="0" xfId="0" applyFont="1" applyFill="1"/>
    <xf numFmtId="0" fontId="17" fillId="0" borderId="0" xfId="0" applyFont="1"/>
    <xf numFmtId="165" fontId="0" fillId="4" borderId="17" xfId="2" applyNumberFormat="1" applyFont="1" applyFill="1" applyBorder="1"/>
    <xf numFmtId="165" fontId="0" fillId="4" borderId="18" xfId="2" applyNumberFormat="1" applyFont="1" applyFill="1" applyBorder="1"/>
    <xf numFmtId="0" fontId="0" fillId="4" borderId="19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17" fillId="4" borderId="2" xfId="0" applyFont="1" applyFill="1" applyBorder="1"/>
    <xf numFmtId="0" fontId="17" fillId="4" borderId="0" xfId="0" quotePrefix="1" applyFont="1" applyFill="1"/>
    <xf numFmtId="0" fontId="18" fillId="4" borderId="0" xfId="3" applyFont="1" applyFill="1" applyAlignment="1"/>
    <xf numFmtId="164" fontId="17" fillId="4" borderId="0" xfId="1" applyNumberFormat="1" applyFont="1" applyFill="1" applyAlignment="1"/>
    <xf numFmtId="0" fontId="19" fillId="4" borderId="3" xfId="0" applyFont="1" applyFill="1" applyBorder="1"/>
    <xf numFmtId="165" fontId="19" fillId="4" borderId="3" xfId="2" applyNumberFormat="1" applyFont="1" applyFill="1" applyBorder="1"/>
    <xf numFmtId="165" fontId="19" fillId="4" borderId="8" xfId="2" applyNumberFormat="1" applyFont="1" applyFill="1" applyBorder="1"/>
    <xf numFmtId="0" fontId="19" fillId="4" borderId="0" xfId="0" applyFont="1" applyFill="1"/>
    <xf numFmtId="0" fontId="19" fillId="4" borderId="8" xfId="0" applyFont="1" applyFill="1" applyBorder="1"/>
    <xf numFmtId="164" fontId="0" fillId="4" borderId="19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4" borderId="20" xfId="1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1" fillId="6" borderId="20" xfId="0" applyNumberFormat="1" applyFont="1" applyFill="1" applyBorder="1" applyAlignment="1">
      <alignment horizontal="center"/>
    </xf>
    <xf numFmtId="164" fontId="1" fillId="8" borderId="20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647699</xdr:colOff>
      <xdr:row>0</xdr:row>
      <xdr:rowOff>19474</xdr:rowOff>
    </xdr:from>
    <xdr:to>
      <xdr:col>9</xdr:col>
      <xdr:colOff>154940</xdr:colOff>
      <xdr:row>1</xdr:row>
      <xdr:rowOff>48484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7041FA-F26C-4CE5-AA36-7BC88C00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2559" y="19474"/>
          <a:ext cx="1259841" cy="303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kbb.com/land-rover/range-rover-evoque/2024/cost-to-own/" TargetMode="External"/><Relationship Id="rId1" Type="http://schemas.openxmlformats.org/officeDocument/2006/relationships/hyperlink" Target="https://www.kbb.com/lexus/rx/2024/cost-to-ow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aluepenguin.com/state-of-auto-insurance-202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surance.com/home-and-renters-insurance/homeowners-insurance-in-illinois/" TargetMode="External"/><Relationship Id="rId18" Type="http://schemas.openxmlformats.org/officeDocument/2006/relationships/hyperlink" Target="https://www.insurance.com/louisiana-homeowners-insurance" TargetMode="External"/><Relationship Id="rId26" Type="http://schemas.openxmlformats.org/officeDocument/2006/relationships/hyperlink" Target="https://www.insurance.com/home-and-renters-insurance/best-homeowners-insurance-in-montana/" TargetMode="External"/><Relationship Id="rId39" Type="http://schemas.openxmlformats.org/officeDocument/2006/relationships/hyperlink" Target="https://www.insurance.com/home-and-renters-insurance/best-homeowners-insurance-in-rhode-island/" TargetMode="External"/><Relationship Id="rId21" Type="http://schemas.openxmlformats.org/officeDocument/2006/relationships/hyperlink" Target="https://www.insurance.com/massachusetts-homeowners-insurance" TargetMode="External"/><Relationship Id="rId34" Type="http://schemas.openxmlformats.org/officeDocument/2006/relationships/hyperlink" Target="https://www.insurance.com/home-and-renters-insurance/best-homeowners-insurance-in-north-dakota/" TargetMode="External"/><Relationship Id="rId42" Type="http://schemas.openxmlformats.org/officeDocument/2006/relationships/hyperlink" Target="https://www.insurance.com/home-and-renters-insurance/homeowners-insurance-in-tennessee/" TargetMode="External"/><Relationship Id="rId47" Type="http://schemas.openxmlformats.org/officeDocument/2006/relationships/hyperlink" Target="https://www.insurance.com/homeowners-insurance-washington" TargetMode="External"/><Relationship Id="rId50" Type="http://schemas.openxmlformats.org/officeDocument/2006/relationships/hyperlink" Target="https://www.insurance.com/home-and-renters-insurance/best-homeowners-insurance-in-wyoming/" TargetMode="External"/><Relationship Id="rId7" Type="http://schemas.openxmlformats.org/officeDocument/2006/relationships/hyperlink" Target="https://www.insurance.com/home-and-renters-insurance/best-homeowners-insurance-in-connecticut/" TargetMode="External"/><Relationship Id="rId2" Type="http://schemas.openxmlformats.org/officeDocument/2006/relationships/hyperlink" Target="https://www.insurance.com/home-and-renters-insurance/best-homeowners-insurance-in-alaska/" TargetMode="External"/><Relationship Id="rId16" Type="http://schemas.openxmlformats.org/officeDocument/2006/relationships/hyperlink" Target="https://www.insurance.com/home-and-renters-insurance/best-homeowners-insurance-in-kansas/" TargetMode="External"/><Relationship Id="rId29" Type="http://schemas.openxmlformats.org/officeDocument/2006/relationships/hyperlink" Target="https://www.insurance.com/home-and-renters-insurance/best-homeowners-insurance-in-new-hampshire/" TargetMode="External"/><Relationship Id="rId11" Type="http://schemas.openxmlformats.org/officeDocument/2006/relationships/hyperlink" Target="https://www.insurance.com/home-and-renters-insurance/cheap-homeowners-insurance-in-hawaii/" TargetMode="External"/><Relationship Id="rId24" Type="http://schemas.openxmlformats.org/officeDocument/2006/relationships/hyperlink" Target="https://www.insurance.com/home-and-renters-insurance/best-homeowners-insurance-in-mississippi/" TargetMode="External"/><Relationship Id="rId32" Type="http://schemas.openxmlformats.org/officeDocument/2006/relationships/hyperlink" Target="https://www.insurance.com/new-york-homeowners-insurance" TargetMode="External"/><Relationship Id="rId37" Type="http://schemas.openxmlformats.org/officeDocument/2006/relationships/hyperlink" Target="https://www.insurance.com/home-and-renters-insurance/best-homeowners-insurance-in-oregon/" TargetMode="External"/><Relationship Id="rId40" Type="http://schemas.openxmlformats.org/officeDocument/2006/relationships/hyperlink" Target="https://www.insurance.com/south-carolina-homeowners-insurance" TargetMode="External"/><Relationship Id="rId45" Type="http://schemas.openxmlformats.org/officeDocument/2006/relationships/hyperlink" Target="https://www.insurance.com/home-and-renters-insurance/best-homeowners-insurance-in-vermont/" TargetMode="External"/><Relationship Id="rId5" Type="http://schemas.openxmlformats.org/officeDocument/2006/relationships/hyperlink" Target="https://www.insurance.com/california-homeowners-insurance" TargetMode="External"/><Relationship Id="rId15" Type="http://schemas.openxmlformats.org/officeDocument/2006/relationships/hyperlink" Target="https://www.insurance.com/home-and-renters-insurance/best-homeowners-insurance-in-iowa/" TargetMode="External"/><Relationship Id="rId23" Type="http://schemas.openxmlformats.org/officeDocument/2006/relationships/hyperlink" Target="https://www.insurance.com/home-and-renters-insurance/best-homeowners-insurance-in-minnesota/" TargetMode="External"/><Relationship Id="rId28" Type="http://schemas.openxmlformats.org/officeDocument/2006/relationships/hyperlink" Target="https://www.insurance.com/home-and-renters-insurance/best-homeowners-insurance-in-nevada/" TargetMode="External"/><Relationship Id="rId36" Type="http://schemas.openxmlformats.org/officeDocument/2006/relationships/hyperlink" Target="https://www.insurance.com/home-and-renters-insurance/best-homeowners-insurance-in-oklahoma/" TargetMode="External"/><Relationship Id="rId49" Type="http://schemas.openxmlformats.org/officeDocument/2006/relationships/hyperlink" Target="https://www.insurance.com/home-and-renters-insurance/homeowners-insurance-in-wisconsin/" TargetMode="External"/><Relationship Id="rId10" Type="http://schemas.openxmlformats.org/officeDocument/2006/relationships/hyperlink" Target="https://www.insurance.com/georgia-homeowners-insurance" TargetMode="External"/><Relationship Id="rId19" Type="http://schemas.openxmlformats.org/officeDocument/2006/relationships/hyperlink" Target="https://www.insurance.com/home-and-renters-insurance/best-homeowners-insurance-in-maine/" TargetMode="External"/><Relationship Id="rId31" Type="http://schemas.openxmlformats.org/officeDocument/2006/relationships/hyperlink" Target="https://www.insurance.com/home-and-renters-insurance/best-homeowners-insurance-in-new-mexico/" TargetMode="External"/><Relationship Id="rId44" Type="http://schemas.openxmlformats.org/officeDocument/2006/relationships/hyperlink" Target="https://www.insurance.com/home-and-renters-insurance/best-homeowners-insurance-in-utah/" TargetMode="External"/><Relationship Id="rId52" Type="http://schemas.openxmlformats.org/officeDocument/2006/relationships/printerSettings" Target="../printerSettings/printerSettings4.bin"/><Relationship Id="rId4" Type="http://schemas.openxmlformats.org/officeDocument/2006/relationships/hyperlink" Target="https://www.insurance.com/home-and-renters-insurance/best-homeowners-insurance-in-arkansas/" TargetMode="External"/><Relationship Id="rId9" Type="http://schemas.openxmlformats.org/officeDocument/2006/relationships/hyperlink" Target="https://www.insurance.com/home-and-renters-insurance/coverage/florida-homeowners-insurance" TargetMode="External"/><Relationship Id="rId14" Type="http://schemas.openxmlformats.org/officeDocument/2006/relationships/hyperlink" Target="https://www.insurance.com/home-and-renters-insurance/homeowners-insurance-in-indiana/" TargetMode="External"/><Relationship Id="rId22" Type="http://schemas.openxmlformats.org/officeDocument/2006/relationships/hyperlink" Target="https://www.insurance.com/michigan-homeowners-insurance" TargetMode="External"/><Relationship Id="rId27" Type="http://schemas.openxmlformats.org/officeDocument/2006/relationships/hyperlink" Target="https://www.insurance.com/home-and-renters-insurance/best-homeowners-insurance-in-nebraska/" TargetMode="External"/><Relationship Id="rId30" Type="http://schemas.openxmlformats.org/officeDocument/2006/relationships/hyperlink" Target="https://www.insurance.com/home-and-renters-insurance/coverage/new-jersey-homeowners-insurance" TargetMode="External"/><Relationship Id="rId35" Type="http://schemas.openxmlformats.org/officeDocument/2006/relationships/hyperlink" Target="https://www.insurance.com/ohio-homeowners-insurance" TargetMode="External"/><Relationship Id="rId43" Type="http://schemas.openxmlformats.org/officeDocument/2006/relationships/hyperlink" Target="https://www.insurance.com/home-and-renters-insurance/coverage/texas-homeowners-insurance" TargetMode="External"/><Relationship Id="rId48" Type="http://schemas.openxmlformats.org/officeDocument/2006/relationships/hyperlink" Target="https://www.insurance.com/home-and-renters-insurance/best-homeowners-insurance-in-west-virginia/" TargetMode="External"/><Relationship Id="rId8" Type="http://schemas.openxmlformats.org/officeDocument/2006/relationships/hyperlink" Target="https://www.insurance.com/home-and-renters-insurance/best-homeowners-insurance-in-delaware/" TargetMode="External"/><Relationship Id="rId51" Type="http://schemas.openxmlformats.org/officeDocument/2006/relationships/hyperlink" Target="https://www.insurance.com/home-and-renters-insurance/home-insurance-basics/average-homeowners-insurance-rates-by-state" TargetMode="External"/><Relationship Id="rId3" Type="http://schemas.openxmlformats.org/officeDocument/2006/relationships/hyperlink" Target="https://www.insurance.com/home-and-renters-insurance/homeowners-insurance-in-arizona/" TargetMode="External"/><Relationship Id="rId12" Type="http://schemas.openxmlformats.org/officeDocument/2006/relationships/hyperlink" Target="https://www.insurance.com/home-and-renters-insurance/best-homeowners-insurance-in-idaho/" TargetMode="External"/><Relationship Id="rId17" Type="http://schemas.openxmlformats.org/officeDocument/2006/relationships/hyperlink" Target="https://www.insurance.com/home-and-renters-insurance/best-homeowners-insurance-in-kentucky/" TargetMode="External"/><Relationship Id="rId25" Type="http://schemas.openxmlformats.org/officeDocument/2006/relationships/hyperlink" Target="https://www.insurance.com/home-and-renters-insurance/best-homeowners-insurance-in-missouri/" TargetMode="External"/><Relationship Id="rId33" Type="http://schemas.openxmlformats.org/officeDocument/2006/relationships/hyperlink" Target="https://www.insurance.com/north-carolina-homeowners-insurance" TargetMode="External"/><Relationship Id="rId38" Type="http://schemas.openxmlformats.org/officeDocument/2006/relationships/hyperlink" Target="https://www.insurance.com/pennsylvania-homeowners-insurance" TargetMode="External"/><Relationship Id="rId46" Type="http://schemas.openxmlformats.org/officeDocument/2006/relationships/hyperlink" Target="https://www.insurance.com/virginia-home-insurance" TargetMode="External"/><Relationship Id="rId20" Type="http://schemas.openxmlformats.org/officeDocument/2006/relationships/hyperlink" Target="https://www.insurance.com/homeowners-insurance-maryland" TargetMode="External"/><Relationship Id="rId41" Type="http://schemas.openxmlformats.org/officeDocument/2006/relationships/hyperlink" Target="https://www.insurance.com/home-and-renters-insurance/best-homeowners-insurance-in-south-dakota/" TargetMode="External"/><Relationship Id="rId1" Type="http://schemas.openxmlformats.org/officeDocument/2006/relationships/hyperlink" Target="https://www.insurance.com/home-and-renters-insurance/homeowners-insurance-in-alabama/" TargetMode="External"/><Relationship Id="rId6" Type="http://schemas.openxmlformats.org/officeDocument/2006/relationships/hyperlink" Target="https://www.insurance.com/home-and-renters-insurance/homeowners-insurance-in-colorad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insurance.com/home-and-renters-insurance/home-insurance-basics/average-homeowners-insurance-rates-by-state" TargetMode="External"/><Relationship Id="rId1" Type="http://schemas.openxmlformats.org/officeDocument/2006/relationships/hyperlink" Target="https://www.valuepenguin.com/state-of-auto-insurance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777-9694-4493-8FA6-7A621678F91D}">
  <sheetPr>
    <pageSetUpPr fitToPage="1"/>
  </sheetPr>
  <dimension ref="A1:J48"/>
  <sheetViews>
    <sheetView tabSelected="1" zoomScaleNormal="100" workbookViewId="0">
      <selection activeCell="B2" sqref="B2"/>
    </sheetView>
  </sheetViews>
  <sheetFormatPr defaultRowHeight="14.4" x14ac:dyDescent="0.3"/>
  <cols>
    <col min="1" max="1" width="2.6640625" customWidth="1"/>
    <col min="2" max="2" width="1.88671875" customWidth="1"/>
    <col min="3" max="3" width="24.109375" customWidth="1"/>
    <col min="4" max="4" width="12.44140625" customWidth="1"/>
    <col min="5" max="5" width="13" customWidth="1"/>
    <col min="6" max="6" width="1.109375" customWidth="1"/>
    <col min="7" max="9" width="12.77734375" customWidth="1"/>
    <col min="10" max="10" width="5.21875" customWidth="1"/>
    <col min="11" max="13" width="11.77734375" customWidth="1"/>
  </cols>
  <sheetData>
    <row r="1" spans="1:10" ht="21.6" customHeight="1" x14ac:dyDescent="0.35">
      <c r="A1" s="6" t="s">
        <v>73</v>
      </c>
      <c r="B1" s="1"/>
      <c r="C1" s="1"/>
      <c r="D1" s="1"/>
      <c r="E1" s="1"/>
      <c r="F1" s="1"/>
      <c r="G1" s="1"/>
      <c r="H1" s="1"/>
      <c r="I1" s="1"/>
      <c r="J1" s="1"/>
    </row>
    <row r="2" spans="1:10" ht="7.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24" t="s">
        <v>4</v>
      </c>
      <c r="B3" s="25"/>
      <c r="C3" s="25"/>
      <c r="D3" s="25"/>
      <c r="E3" s="25"/>
      <c r="F3" s="25"/>
      <c r="G3" s="25"/>
      <c r="H3" s="25"/>
      <c r="I3" s="25"/>
      <c r="J3" s="1"/>
    </row>
    <row r="4" spans="1:10" ht="10.8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2" x14ac:dyDescent="0.3">
      <c r="A5" s="1"/>
      <c r="B5" s="1"/>
      <c r="C5" s="1"/>
      <c r="D5" s="21" t="s">
        <v>131</v>
      </c>
      <c r="E5" s="21" t="s">
        <v>74</v>
      </c>
      <c r="F5" s="22"/>
      <c r="G5" s="23" t="s">
        <v>75</v>
      </c>
      <c r="H5" s="4"/>
      <c r="I5" s="4"/>
      <c r="J5" s="1"/>
    </row>
    <row r="6" spans="1:10" ht="15" thickBot="1" x14ac:dyDescent="0.35">
      <c r="A6" s="2"/>
      <c r="B6" s="2" t="s">
        <v>0</v>
      </c>
      <c r="C6" s="2"/>
      <c r="D6" s="3">
        <v>0</v>
      </c>
      <c r="E6" s="3">
        <v>0</v>
      </c>
      <c r="F6" s="14"/>
      <c r="G6" s="2">
        <v>1</v>
      </c>
      <c r="H6" s="2">
        <v>2</v>
      </c>
      <c r="I6" s="2">
        <v>3</v>
      </c>
      <c r="J6" s="1"/>
    </row>
    <row r="7" spans="1:10" ht="4.8" customHeight="1" x14ac:dyDescent="0.3">
      <c r="A7" s="1"/>
      <c r="B7" s="1"/>
      <c r="C7" s="1"/>
      <c r="D7" s="1"/>
      <c r="E7" s="1"/>
      <c r="F7" s="15"/>
      <c r="G7" s="1"/>
      <c r="H7" s="1"/>
      <c r="I7" s="1"/>
      <c r="J7" s="1"/>
    </row>
    <row r="8" spans="1:10" ht="17.399999999999999" customHeight="1" x14ac:dyDescent="0.35">
      <c r="A8" s="5" t="s">
        <v>76</v>
      </c>
      <c r="B8" s="1"/>
      <c r="C8" s="1"/>
      <c r="D8" s="1"/>
      <c r="E8" s="1"/>
      <c r="F8" s="15"/>
      <c r="G8" s="1"/>
      <c r="H8" s="1"/>
      <c r="I8" s="1"/>
      <c r="J8" s="1"/>
    </row>
    <row r="9" spans="1:10" ht="16.05" customHeight="1" x14ac:dyDescent="0.3">
      <c r="A9" s="1"/>
      <c r="B9" s="7" t="s">
        <v>1</v>
      </c>
      <c r="C9" s="7"/>
      <c r="D9" s="8">
        <v>2500</v>
      </c>
      <c r="E9" s="8">
        <f>(D9*(1+E10))+E13</f>
        <v>1812.5</v>
      </c>
      <c r="F9" s="16"/>
      <c r="G9" s="8">
        <f>(E9*(1+G10))+G13</f>
        <v>1742.6375</v>
      </c>
      <c r="H9" s="8">
        <f>(G9*(1+H10))+H13</f>
        <v>1704.4353124999998</v>
      </c>
      <c r="I9" s="8">
        <f>(H9*(1+I10))+I13</f>
        <v>1564.8179609374997</v>
      </c>
      <c r="J9" s="1"/>
    </row>
    <row r="10" spans="1:10" ht="16.05" customHeight="1" x14ac:dyDescent="0.3">
      <c r="A10" s="1"/>
      <c r="B10" s="1"/>
      <c r="C10" s="111" t="s">
        <v>3</v>
      </c>
      <c r="D10" s="112"/>
      <c r="E10" s="112">
        <v>7.4999999999999997E-2</v>
      </c>
      <c r="F10" s="113"/>
      <c r="G10" s="112">
        <v>7.4999999999999997E-2</v>
      </c>
      <c r="H10" s="112">
        <v>7.4999999999999997E-2</v>
      </c>
      <c r="I10" s="112">
        <v>7.4999999999999997E-2</v>
      </c>
      <c r="J10" s="1"/>
    </row>
    <row r="11" spans="1:10" ht="16.05" customHeight="1" x14ac:dyDescent="0.3">
      <c r="A11" s="1"/>
      <c r="B11" s="1"/>
      <c r="C11" s="11" t="s">
        <v>2</v>
      </c>
      <c r="D11" s="12"/>
      <c r="E11" s="12">
        <f>(E9-D9)/D9</f>
        <v>-0.27500000000000002</v>
      </c>
      <c r="F11" s="17"/>
      <c r="G11" s="103"/>
      <c r="H11" s="104"/>
      <c r="I11" s="104">
        <f>(I9-D9)/D9</f>
        <v>-0.37407281562500011</v>
      </c>
      <c r="J11" s="1"/>
    </row>
    <row r="12" spans="1:10" ht="9" customHeight="1" x14ac:dyDescent="0.3">
      <c r="A12" s="1"/>
      <c r="B12" s="1"/>
      <c r="C12" s="1"/>
      <c r="D12" s="1"/>
      <c r="E12" s="1"/>
      <c r="F12" s="15"/>
      <c r="G12" s="1"/>
      <c r="H12" s="1"/>
      <c r="I12" s="1"/>
      <c r="J12" s="1"/>
    </row>
    <row r="13" spans="1:10" ht="16.05" customHeight="1" x14ac:dyDescent="0.3">
      <c r="A13" s="1"/>
      <c r="B13" s="9" t="s">
        <v>118</v>
      </c>
      <c r="C13" s="9"/>
      <c r="D13" s="9"/>
      <c r="E13" s="10">
        <f>SUM(E14:E18)</f>
        <v>-875</v>
      </c>
      <c r="F13" s="18"/>
      <c r="G13" s="10">
        <f t="shared" ref="G13:I13" si="0">SUM(G14:G18)</f>
        <v>-205.79999999999998</v>
      </c>
      <c r="H13" s="10">
        <f t="shared" si="0"/>
        <v>-168.9</v>
      </c>
      <c r="I13" s="10">
        <f t="shared" si="0"/>
        <v>-267.45</v>
      </c>
      <c r="J13" s="1"/>
    </row>
    <row r="14" spans="1:10" ht="16.05" customHeight="1" x14ac:dyDescent="0.3">
      <c r="A14" s="1"/>
      <c r="B14" s="1"/>
      <c r="C14" s="1" t="s">
        <v>122</v>
      </c>
      <c r="D14" s="98">
        <v>0.15</v>
      </c>
      <c r="E14" s="13">
        <f>-$D$9*D14</f>
        <v>-375</v>
      </c>
      <c r="F14" s="15"/>
      <c r="G14" s="105"/>
      <c r="H14" s="106"/>
      <c r="I14" s="117">
        <f>1783*-D14</f>
        <v>-267.45</v>
      </c>
      <c r="J14" s="1"/>
    </row>
    <row r="15" spans="1:10" ht="16.05" customHeight="1" x14ac:dyDescent="0.3">
      <c r="A15" s="1"/>
      <c r="B15" s="1"/>
      <c r="C15" s="11" t="s">
        <v>120</v>
      </c>
      <c r="D15" s="72">
        <v>0.12</v>
      </c>
      <c r="E15" s="13">
        <v>0</v>
      </c>
      <c r="F15" s="19"/>
      <c r="G15" s="116">
        <f>1715*-D15</f>
        <v>-205.79999999999998</v>
      </c>
      <c r="H15" s="106"/>
      <c r="I15" s="106"/>
      <c r="J15" s="1"/>
    </row>
    <row r="16" spans="1:10" ht="16.05" customHeight="1" x14ac:dyDescent="0.3">
      <c r="A16" s="1"/>
      <c r="B16" s="1"/>
      <c r="C16" s="11" t="s">
        <v>121</v>
      </c>
      <c r="D16" s="72">
        <v>0.1</v>
      </c>
      <c r="E16" s="13">
        <f t="shared" ref="E16:E17" si="1">-$D$9*D16</f>
        <v>-250</v>
      </c>
      <c r="F16" s="19"/>
      <c r="G16" s="105"/>
      <c r="H16" s="106"/>
      <c r="I16" s="106"/>
      <c r="J16" s="1"/>
    </row>
    <row r="17" spans="1:10" ht="16.05" customHeight="1" x14ac:dyDescent="0.3">
      <c r="A17" s="1"/>
      <c r="B17" s="1"/>
      <c r="C17" s="11" t="s">
        <v>115</v>
      </c>
      <c r="D17" s="72">
        <v>0.1</v>
      </c>
      <c r="E17" s="13">
        <f t="shared" si="1"/>
        <v>-250</v>
      </c>
      <c r="F17" s="19"/>
      <c r="G17" s="105"/>
      <c r="H17" s="106"/>
      <c r="I17" s="106"/>
      <c r="J17" s="1"/>
    </row>
    <row r="18" spans="1:10" ht="16.05" customHeight="1" x14ac:dyDescent="0.3">
      <c r="A18" s="1"/>
      <c r="B18" s="1"/>
      <c r="C18" s="11" t="s">
        <v>116</v>
      </c>
      <c r="D18" s="72">
        <v>0.1</v>
      </c>
      <c r="E18" s="13">
        <v>0</v>
      </c>
      <c r="F18" s="19"/>
      <c r="G18" s="105"/>
      <c r="H18" s="117">
        <f>1689*-D18</f>
        <v>-168.9</v>
      </c>
      <c r="I18" s="106"/>
      <c r="J18" s="1"/>
    </row>
    <row r="19" spans="1:10" ht="13.8" customHeight="1" x14ac:dyDescent="0.3">
      <c r="A19" s="1"/>
      <c r="B19" s="1"/>
      <c r="C19" s="1"/>
      <c r="D19" s="1"/>
      <c r="E19" s="1"/>
      <c r="F19" s="15"/>
      <c r="G19" s="1"/>
      <c r="H19" s="1"/>
      <c r="I19" s="1"/>
      <c r="J19" s="1"/>
    </row>
    <row r="20" spans="1:10" ht="17.399999999999999" customHeight="1" x14ac:dyDescent="0.35">
      <c r="A20" s="5" t="s">
        <v>119</v>
      </c>
      <c r="B20" s="1"/>
      <c r="C20" s="1"/>
      <c r="D20" s="1"/>
      <c r="E20" s="1"/>
      <c r="F20" s="15"/>
      <c r="G20" s="1"/>
      <c r="H20" s="1"/>
      <c r="I20" s="1"/>
      <c r="J20" s="1"/>
    </row>
    <row r="21" spans="1:10" ht="16.05" customHeight="1" x14ac:dyDescent="0.3">
      <c r="A21" s="1"/>
      <c r="B21" s="7" t="s">
        <v>1</v>
      </c>
      <c r="C21" s="7"/>
      <c r="D21" s="8">
        <v>2800</v>
      </c>
      <c r="E21" s="8">
        <f>(D21*(1+E22))+E25</f>
        <v>2111.2000000000003</v>
      </c>
      <c r="F21" s="20"/>
      <c r="G21" s="8">
        <f>(E21*(1+G22))+G25</f>
        <v>2077.0400000000004</v>
      </c>
      <c r="H21" s="8">
        <f>(G21*(1+H22))+H25</f>
        <v>2081.0440000000008</v>
      </c>
      <c r="I21" s="8">
        <f>(H21*(1+I22))+I25</f>
        <v>1997.2484000000009</v>
      </c>
      <c r="J21" s="1"/>
    </row>
    <row r="22" spans="1:10" ht="16.05" customHeight="1" x14ac:dyDescent="0.3">
      <c r="A22" s="1"/>
      <c r="B22" s="114"/>
      <c r="C22" s="111" t="s">
        <v>3</v>
      </c>
      <c r="D22" s="112"/>
      <c r="E22" s="112">
        <v>0.104</v>
      </c>
      <c r="F22" s="115"/>
      <c r="G22" s="112">
        <v>0.1</v>
      </c>
      <c r="H22" s="112">
        <v>0.1</v>
      </c>
      <c r="I22" s="112">
        <v>0.1</v>
      </c>
      <c r="J22" s="1"/>
    </row>
    <row r="23" spans="1:10" ht="16.05" customHeight="1" x14ac:dyDescent="0.3">
      <c r="A23" s="1"/>
      <c r="B23" s="1"/>
      <c r="C23" s="11" t="s">
        <v>2</v>
      </c>
      <c r="D23" s="12"/>
      <c r="E23" s="12">
        <f>(E21-D21)/D21</f>
        <v>-0.24599999999999991</v>
      </c>
      <c r="F23" s="19"/>
      <c r="G23" s="103"/>
      <c r="H23" s="104"/>
      <c r="I23" s="104">
        <f>(I21-D21)/D21</f>
        <v>-0.2866969999999997</v>
      </c>
      <c r="J23" s="1"/>
    </row>
    <row r="24" spans="1:10" ht="9" customHeight="1" x14ac:dyDescent="0.3">
      <c r="A24" s="1"/>
      <c r="B24" s="1"/>
      <c r="C24" s="1"/>
      <c r="D24" s="1"/>
      <c r="E24" s="1"/>
      <c r="F24" s="15"/>
      <c r="G24" s="1"/>
      <c r="H24" s="1"/>
      <c r="I24" s="1"/>
      <c r="J24" s="1"/>
    </row>
    <row r="25" spans="1:10" ht="16.05" customHeight="1" x14ac:dyDescent="0.3">
      <c r="A25" s="1"/>
      <c r="B25" s="9" t="s">
        <v>118</v>
      </c>
      <c r="C25" s="61"/>
      <c r="D25" s="9"/>
      <c r="E25" s="10">
        <f>SUM(E26:E30)</f>
        <v>-980</v>
      </c>
      <c r="F25" s="18"/>
      <c r="G25" s="10">
        <f t="shared" ref="G25" si="2">SUM(G26:G30)</f>
        <v>-245.28</v>
      </c>
      <c r="H25" s="10">
        <f t="shared" ref="H25" si="3">SUM(H26:H30)</f>
        <v>-203.70000000000002</v>
      </c>
      <c r="I25" s="10">
        <f t="shared" ref="I25" si="4">SUM(I26:I30)</f>
        <v>-291.89999999999998</v>
      </c>
      <c r="J25" s="1"/>
    </row>
    <row r="26" spans="1:10" ht="16.05" customHeight="1" x14ac:dyDescent="0.3">
      <c r="A26" s="1"/>
      <c r="B26" s="1"/>
      <c r="C26" s="1" t="s">
        <v>126</v>
      </c>
      <c r="D26" s="72">
        <v>0.15</v>
      </c>
      <c r="E26" s="60">
        <f>-$D$21*D26</f>
        <v>-420</v>
      </c>
      <c r="F26" s="15"/>
      <c r="G26" s="105"/>
      <c r="H26" s="106"/>
      <c r="I26" s="117">
        <f>1946*-D26</f>
        <v>-291.89999999999998</v>
      </c>
      <c r="J26" s="1"/>
    </row>
    <row r="27" spans="1:10" ht="16.05" customHeight="1" x14ac:dyDescent="0.3">
      <c r="A27" s="1"/>
      <c r="B27" s="1"/>
      <c r="C27" s="11" t="s">
        <v>120</v>
      </c>
      <c r="D27" s="72">
        <v>0.12</v>
      </c>
      <c r="E27" s="13">
        <v>0</v>
      </c>
      <c r="F27" s="19"/>
      <c r="G27" s="116">
        <f>2044*-D27</f>
        <v>-245.28</v>
      </c>
      <c r="H27" s="106"/>
      <c r="I27" s="106"/>
      <c r="J27" s="1"/>
    </row>
    <row r="28" spans="1:10" ht="16.05" customHeight="1" x14ac:dyDescent="0.3">
      <c r="A28" s="1"/>
      <c r="B28" s="1"/>
      <c r="C28" s="11" t="s">
        <v>121</v>
      </c>
      <c r="D28" s="72">
        <v>0.1</v>
      </c>
      <c r="E28" s="13">
        <f t="shared" ref="E28:E29" si="5">-$D$21*D28</f>
        <v>-280</v>
      </c>
      <c r="F28" s="19"/>
      <c r="G28" s="105"/>
      <c r="H28" s="106"/>
      <c r="I28" s="106"/>
      <c r="J28" s="1"/>
    </row>
    <row r="29" spans="1:10" ht="16.05" customHeight="1" x14ac:dyDescent="0.3">
      <c r="A29" s="1"/>
      <c r="B29" s="1"/>
      <c r="C29" s="11" t="s">
        <v>127</v>
      </c>
      <c r="D29" s="72">
        <v>0.1</v>
      </c>
      <c r="E29" s="13">
        <f t="shared" si="5"/>
        <v>-280</v>
      </c>
      <c r="F29" s="19"/>
      <c r="G29" s="105"/>
      <c r="H29" s="106"/>
      <c r="I29" s="106"/>
      <c r="J29" s="1"/>
    </row>
    <row r="30" spans="1:10" ht="16.05" customHeight="1" x14ac:dyDescent="0.3">
      <c r="A30" s="1"/>
      <c r="B30" s="1"/>
      <c r="C30" s="11" t="s">
        <v>125</v>
      </c>
      <c r="D30" s="72">
        <v>0.1</v>
      </c>
      <c r="E30" s="13">
        <v>0</v>
      </c>
      <c r="F30" s="19"/>
      <c r="G30" s="105"/>
      <c r="H30" s="117">
        <f>2037*-D30</f>
        <v>-203.70000000000002</v>
      </c>
      <c r="I30" s="106"/>
      <c r="J30" s="1"/>
    </row>
    <row r="31" spans="1:10" ht="13.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4" t="s">
        <v>88</v>
      </c>
      <c r="B32" s="4"/>
      <c r="C32" s="4"/>
      <c r="D32" s="4"/>
      <c r="E32" s="1"/>
      <c r="F32" s="1"/>
      <c r="G32" s="1"/>
      <c r="H32" s="1"/>
      <c r="I32" s="1"/>
      <c r="J32" s="1"/>
    </row>
    <row r="33" spans="1:10" ht="3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3.95" customHeight="1" x14ac:dyDescent="0.3">
      <c r="A34" s="99">
        <v>1</v>
      </c>
      <c r="B34" s="101" t="s">
        <v>89</v>
      </c>
      <c r="C34" s="101"/>
      <c r="D34" s="101"/>
      <c r="E34" s="101"/>
      <c r="F34" s="101"/>
      <c r="G34" s="101"/>
      <c r="H34" s="101"/>
      <c r="I34" s="1"/>
      <c r="J34" s="1"/>
    </row>
    <row r="35" spans="1:10" ht="13.95" customHeight="1" x14ac:dyDescent="0.3">
      <c r="A35" s="100">
        <v>2</v>
      </c>
      <c r="B35" s="101" t="s">
        <v>132</v>
      </c>
      <c r="C35" s="101"/>
      <c r="D35" s="101"/>
      <c r="E35" s="101"/>
      <c r="F35" s="101"/>
      <c r="G35" s="101"/>
      <c r="H35" s="101"/>
      <c r="I35" s="1"/>
      <c r="J35" s="1"/>
    </row>
    <row r="36" spans="1:10" ht="13.95" customHeight="1" x14ac:dyDescent="0.3">
      <c r="A36" s="101">
        <v>3</v>
      </c>
      <c r="B36" s="101" t="s">
        <v>112</v>
      </c>
      <c r="C36" s="101"/>
      <c r="D36" s="101"/>
      <c r="E36" s="101"/>
      <c r="F36" s="101"/>
      <c r="G36" s="101"/>
      <c r="H36" s="101"/>
      <c r="I36" s="1"/>
      <c r="J36" s="1"/>
    </row>
    <row r="37" spans="1:10" ht="13.95" customHeight="1" x14ac:dyDescent="0.3">
      <c r="A37" s="101">
        <v>4</v>
      </c>
      <c r="B37" s="101" t="s">
        <v>128</v>
      </c>
      <c r="C37" s="101"/>
      <c r="D37" s="101"/>
      <c r="E37" s="101"/>
      <c r="F37" s="101"/>
      <c r="G37" s="101"/>
      <c r="H37" s="101"/>
      <c r="I37" s="1"/>
      <c r="J37" s="1"/>
    </row>
    <row r="38" spans="1:10" ht="13.95" customHeight="1" x14ac:dyDescent="0.3">
      <c r="A38" s="101"/>
      <c r="B38" s="101" t="s">
        <v>133</v>
      </c>
      <c r="C38" s="101"/>
      <c r="D38" s="101"/>
      <c r="E38" s="101"/>
      <c r="F38" s="101"/>
      <c r="G38" s="101"/>
      <c r="H38" s="101"/>
      <c r="I38" s="1"/>
      <c r="J38" s="1"/>
    </row>
    <row r="39" spans="1:10" ht="13.95" customHeight="1" x14ac:dyDescent="0.3">
      <c r="A39" s="101">
        <v>5</v>
      </c>
      <c r="B39" s="101" t="s">
        <v>72</v>
      </c>
      <c r="C39" s="101"/>
      <c r="D39" s="101"/>
      <c r="E39" s="101"/>
      <c r="F39" s="101"/>
      <c r="G39" s="101"/>
      <c r="H39" s="101"/>
      <c r="I39" s="1"/>
      <c r="J39" s="1"/>
    </row>
    <row r="40" spans="1:10" ht="13.95" customHeight="1" x14ac:dyDescent="0.3">
      <c r="A40" s="101">
        <v>6</v>
      </c>
      <c r="B40" s="101" t="s">
        <v>114</v>
      </c>
      <c r="C40" s="101"/>
      <c r="D40" s="101"/>
      <c r="E40" s="101"/>
      <c r="F40" s="101"/>
      <c r="G40" s="101"/>
      <c r="H40" s="101"/>
      <c r="I40" s="1"/>
      <c r="J40" s="1"/>
    </row>
    <row r="41" spans="1:10" ht="13.95" customHeight="1" x14ac:dyDescent="0.3">
      <c r="A41" s="101">
        <v>7</v>
      </c>
      <c r="B41" s="101" t="s">
        <v>113</v>
      </c>
      <c r="C41" s="101"/>
      <c r="D41" s="101"/>
      <c r="E41" s="101"/>
      <c r="F41" s="101"/>
      <c r="G41" s="101"/>
      <c r="H41" s="101"/>
      <c r="I41" s="1"/>
      <c r="J41" s="1"/>
    </row>
    <row r="42" spans="1:10" ht="13.95" customHeight="1" x14ac:dyDescent="0.3">
      <c r="A42" s="101">
        <v>8</v>
      </c>
      <c r="B42" s="101" t="s">
        <v>123</v>
      </c>
      <c r="C42" s="101"/>
      <c r="D42" s="101"/>
      <c r="E42" s="101"/>
      <c r="F42" s="101"/>
      <c r="G42" s="101"/>
      <c r="H42" s="101"/>
      <c r="I42" s="1"/>
      <c r="J42" s="1"/>
    </row>
    <row r="43" spans="1:10" ht="13.95" customHeight="1" x14ac:dyDescent="0.3">
      <c r="A43" s="101">
        <v>9</v>
      </c>
      <c r="B43" s="101" t="s">
        <v>124</v>
      </c>
      <c r="C43" s="102"/>
      <c r="D43" s="101"/>
      <c r="E43" s="101"/>
      <c r="F43" s="101"/>
      <c r="G43" s="101"/>
      <c r="H43" s="101"/>
      <c r="I43" s="1"/>
      <c r="J43" s="1"/>
    </row>
    <row r="44" spans="1:10" ht="13.95" customHeight="1" x14ac:dyDescent="0.3">
      <c r="A44" s="101">
        <v>10</v>
      </c>
      <c r="B44" s="101" t="s">
        <v>117</v>
      </c>
      <c r="C44" s="101"/>
      <c r="D44" s="101"/>
      <c r="E44" s="101"/>
      <c r="F44" s="101"/>
      <c r="G44" s="101"/>
      <c r="H44" s="101"/>
      <c r="I44" s="1"/>
      <c r="J44" s="1"/>
    </row>
    <row r="45" spans="1:10" ht="13.95" customHeight="1" x14ac:dyDescent="0.3">
      <c r="A45" s="101">
        <v>11</v>
      </c>
      <c r="B45" s="101" t="s">
        <v>134</v>
      </c>
      <c r="C45" s="101"/>
      <c r="D45" s="101"/>
      <c r="E45" s="101"/>
      <c r="F45" s="101"/>
      <c r="G45" s="101"/>
      <c r="H45" s="101"/>
      <c r="I45" s="1"/>
      <c r="J45" s="1"/>
    </row>
    <row r="46" spans="1:10" ht="13.95" customHeight="1" x14ac:dyDescent="0.3">
      <c r="A46" s="101">
        <v>12</v>
      </c>
      <c r="B46" s="101" t="s">
        <v>129</v>
      </c>
      <c r="C46" s="101"/>
      <c r="D46" s="101"/>
      <c r="E46" s="101"/>
      <c r="F46" s="101"/>
      <c r="G46" s="101"/>
      <c r="H46" s="101"/>
      <c r="I46" s="1"/>
      <c r="J46" s="1"/>
    </row>
    <row r="47" spans="1:10" ht="13.95" customHeight="1" x14ac:dyDescent="0.3">
      <c r="A47" s="101">
        <v>13</v>
      </c>
      <c r="B47" s="101" t="s">
        <v>130</v>
      </c>
      <c r="C47" s="101"/>
      <c r="D47" s="102"/>
      <c r="E47" s="102"/>
      <c r="F47" s="102"/>
      <c r="G47" s="102"/>
      <c r="H47" s="101"/>
      <c r="I47" s="1"/>
      <c r="J47" s="1"/>
    </row>
    <row r="48" spans="1:10" x14ac:dyDescent="0.3">
      <c r="B48" s="62"/>
    </row>
  </sheetData>
  <conditionalFormatting sqref="E23">
    <cfRule type="cellIs" dxfId="2" priority="3" operator="lessThan">
      <formula>0</formula>
    </cfRule>
  </conditionalFormatting>
  <conditionalFormatting sqref="E11:I11">
    <cfRule type="cellIs" dxfId="1" priority="4" operator="lessThan">
      <formula>0</formula>
    </cfRule>
  </conditionalFormatting>
  <conditionalFormatting sqref="G23:I23">
    <cfRule type="cellIs" dxfId="0" priority="1" operator="lessThan">
      <formula>0</formula>
    </cfRule>
  </conditionalFormatting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CF36-201B-4B06-B746-832D2E11AFC8}">
  <sheetPr>
    <pageSetUpPr fitToPage="1"/>
  </sheetPr>
  <dimension ref="A1:U375"/>
  <sheetViews>
    <sheetView workbookViewId="0"/>
  </sheetViews>
  <sheetFormatPr defaultRowHeight="14.4" x14ac:dyDescent="0.3"/>
  <cols>
    <col min="1" max="1" width="9.44140625" customWidth="1"/>
    <col min="2" max="2" width="14.33203125" customWidth="1"/>
    <col min="3" max="3" width="0.77734375" customWidth="1"/>
    <col min="4" max="8" width="10.33203125" customWidth="1"/>
    <col min="9" max="9" width="10.77734375" customWidth="1"/>
    <col min="10" max="10" width="1.21875" customWidth="1"/>
    <col min="11" max="11" width="10.6640625" customWidth="1"/>
    <col min="12" max="12" width="0.5546875" customWidth="1"/>
    <col min="13" max="13" width="4" hidden="1" customWidth="1"/>
  </cols>
  <sheetData>
    <row r="1" spans="1:21" ht="18" x14ac:dyDescent="0.35">
      <c r="A1" s="6" t="s">
        <v>95</v>
      </c>
      <c r="B1" s="6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A2" s="1" t="s">
        <v>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thickBot="1" x14ac:dyDescent="0.35">
      <c r="A3" s="1"/>
      <c r="B3" s="1"/>
      <c r="C3" s="1"/>
      <c r="D3" s="81"/>
      <c r="E3" s="81"/>
      <c r="F3" s="81" t="s">
        <v>91</v>
      </c>
      <c r="G3" s="81"/>
      <c r="H3" s="81"/>
      <c r="I3" s="8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thickTop="1" x14ac:dyDescent="0.3">
      <c r="B4" s="121" t="s">
        <v>92</v>
      </c>
      <c r="C4" s="21"/>
      <c r="D4" s="4">
        <v>1</v>
      </c>
      <c r="E4" s="4">
        <v>2</v>
      </c>
      <c r="F4" s="4">
        <v>3</v>
      </c>
      <c r="G4" s="4">
        <v>4</v>
      </c>
      <c r="H4" s="4">
        <v>5</v>
      </c>
      <c r="I4" s="21" t="s">
        <v>78</v>
      </c>
      <c r="J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9.8" x14ac:dyDescent="0.35">
      <c r="A5" s="73" t="s">
        <v>104</v>
      </c>
      <c r="B5" s="122"/>
      <c r="C5" s="73"/>
      <c r="D5" s="1"/>
      <c r="E5" s="1"/>
      <c r="F5" s="1"/>
      <c r="G5" s="1"/>
      <c r="H5" s="1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6" customHeight="1" x14ac:dyDescent="0.3">
      <c r="B6" s="123"/>
      <c r="C6" s="11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customHeight="1" thickBot="1" x14ac:dyDescent="0.35">
      <c r="A7" s="91" t="s">
        <v>110</v>
      </c>
      <c r="B7" s="124">
        <v>51075</v>
      </c>
      <c r="C7" s="74"/>
      <c r="D7" s="82">
        <v>3360</v>
      </c>
      <c r="E7" s="83">
        <f>D7*(1+0.075)</f>
        <v>3612</v>
      </c>
      <c r="F7" s="83">
        <f t="shared" ref="F7:H7" si="0">E7*(1+0.075)</f>
        <v>3882.8999999999996</v>
      </c>
      <c r="G7" s="83">
        <f t="shared" si="0"/>
        <v>4174.1174999999994</v>
      </c>
      <c r="H7" s="83">
        <f t="shared" si="0"/>
        <v>4487.1763124999989</v>
      </c>
      <c r="I7" s="84">
        <f>SUM(D7:H7)</f>
        <v>19516.193812499998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customHeight="1" x14ac:dyDescent="0.3">
      <c r="A8" s="92" t="s">
        <v>111</v>
      </c>
      <c r="B8" s="125">
        <v>52100</v>
      </c>
      <c r="C8" s="78"/>
      <c r="D8" s="85">
        <v>1668</v>
      </c>
      <c r="E8" s="86">
        <f>D8*(1+0.075)</f>
        <v>1793.1</v>
      </c>
      <c r="F8" s="86">
        <f t="shared" ref="F8:H8" si="1">E8*(1+0.075)</f>
        <v>1927.5824999999998</v>
      </c>
      <c r="G8" s="86">
        <f t="shared" si="1"/>
        <v>2072.1511874999997</v>
      </c>
      <c r="H8" s="86">
        <f t="shared" si="1"/>
        <v>2227.5625265624994</v>
      </c>
      <c r="I8" s="87">
        <f t="shared" ref="I8" si="2">SUM(D8:H8)</f>
        <v>9688.396214062499</v>
      </c>
      <c r="J8" s="1"/>
      <c r="K8" s="89" t="s">
        <v>103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4.8" customHeight="1" x14ac:dyDescent="0.3">
      <c r="A9" s="1"/>
      <c r="B9" s="126"/>
      <c r="C9" s="91"/>
      <c r="D9" s="1"/>
      <c r="E9" s="1"/>
      <c r="F9" s="1"/>
      <c r="G9" s="1"/>
      <c r="H9" s="1"/>
      <c r="I9" s="1"/>
      <c r="J9" s="1"/>
      <c r="K9" s="88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" customHeight="1" thickBot="1" x14ac:dyDescent="0.35">
      <c r="A10" s="93" t="s">
        <v>90</v>
      </c>
      <c r="B10" s="127">
        <f>B7-B8</f>
        <v>-1025</v>
      </c>
      <c r="C10" s="119"/>
      <c r="D10" s="94">
        <f t="shared" ref="D10:H10" si="3">D7-D8</f>
        <v>1692</v>
      </c>
      <c r="E10" s="94">
        <f t="shared" si="3"/>
        <v>1818.9</v>
      </c>
      <c r="F10" s="94">
        <f t="shared" si="3"/>
        <v>1955.3174999999999</v>
      </c>
      <c r="G10" s="94">
        <f t="shared" si="3"/>
        <v>2101.9663124999997</v>
      </c>
      <c r="H10" s="94">
        <f t="shared" si="3"/>
        <v>2259.6137859374994</v>
      </c>
      <c r="I10" s="94">
        <f>SUM(D10:H10)</f>
        <v>9827.7975984374989</v>
      </c>
      <c r="J10" s="95"/>
      <c r="K10" s="90">
        <v>27590</v>
      </c>
      <c r="L10" s="1"/>
      <c r="M10" s="80">
        <f>AVERAGE(D10:H10)</f>
        <v>1965.5595196874997</v>
      </c>
      <c r="N10" s="1"/>
      <c r="O10" s="1"/>
      <c r="P10" s="1"/>
      <c r="Q10" s="1"/>
      <c r="R10" s="1"/>
      <c r="S10" s="1"/>
      <c r="T10" s="1"/>
      <c r="U10" s="1"/>
    </row>
    <row r="11" spans="1:21" ht="17.399999999999999" customHeight="1" x14ac:dyDescent="0.3">
      <c r="A11" s="1"/>
      <c r="B11" s="126"/>
      <c r="C11" s="91"/>
      <c r="D11" s="1"/>
      <c r="E11" s="1"/>
      <c r="F11" s="1"/>
      <c r="G11" s="1"/>
      <c r="H11" s="1"/>
      <c r="I11" s="1"/>
      <c r="J11" s="1"/>
      <c r="K11" s="1"/>
      <c r="L11" s="1"/>
      <c r="M11" s="62"/>
      <c r="N11" s="1"/>
      <c r="O11" s="1"/>
      <c r="P11" s="1"/>
      <c r="Q11" s="1"/>
      <c r="R11" s="1"/>
      <c r="S11" s="1"/>
      <c r="T11" s="1"/>
      <c r="U11" s="1"/>
    </row>
    <row r="12" spans="1:21" ht="19.8" x14ac:dyDescent="0.35">
      <c r="A12" s="73" t="s">
        <v>105</v>
      </c>
      <c r="B12" s="123"/>
      <c r="C12" s="118"/>
      <c r="D12" s="1"/>
      <c r="E12" s="1"/>
      <c r="F12" s="1"/>
      <c r="G12" s="1"/>
      <c r="H12" s="1"/>
      <c r="I12" s="1"/>
      <c r="J12" s="1"/>
      <c r="K12" s="1"/>
      <c r="L12" s="1"/>
      <c r="M12" s="62"/>
      <c r="N12" s="1"/>
      <c r="O12" s="1"/>
      <c r="P12" s="1"/>
      <c r="Q12" s="1"/>
      <c r="R12" s="1"/>
      <c r="S12" s="1"/>
      <c r="T12" s="1"/>
      <c r="U12" s="1"/>
    </row>
    <row r="13" spans="1:21" ht="6" customHeight="1" x14ac:dyDescent="0.35">
      <c r="A13" s="5"/>
      <c r="B13" s="122"/>
      <c r="C13" s="73"/>
      <c r="D13" s="1"/>
      <c r="E13" s="1"/>
      <c r="F13" s="1"/>
      <c r="G13" s="1"/>
      <c r="H13" s="1"/>
      <c r="I13" s="1"/>
      <c r="J13" s="1"/>
      <c r="K13" s="1"/>
      <c r="L13" s="1"/>
      <c r="M13" s="62"/>
      <c r="N13" s="1"/>
      <c r="O13" s="1"/>
      <c r="P13" s="1"/>
      <c r="Q13" s="1"/>
      <c r="R13" s="1"/>
      <c r="S13" s="1"/>
      <c r="T13" s="1"/>
      <c r="U13" s="1"/>
    </row>
    <row r="14" spans="1:21" ht="18" customHeight="1" thickBot="1" x14ac:dyDescent="0.35">
      <c r="A14" s="91" t="s">
        <v>108</v>
      </c>
      <c r="B14" s="124">
        <v>600000</v>
      </c>
      <c r="C14" s="74"/>
      <c r="D14" s="82">
        <f>'Home-State'!F59</f>
        <v>3987.5294117647059</v>
      </c>
      <c r="E14" s="83">
        <f>D14*(1+0.1)</f>
        <v>4386.2823529411771</v>
      </c>
      <c r="F14" s="83">
        <f t="shared" ref="F14:H14" si="4">E14*(1+0.1)</f>
        <v>4824.9105882352951</v>
      </c>
      <c r="G14" s="83">
        <f t="shared" si="4"/>
        <v>5307.4016470588249</v>
      </c>
      <c r="H14" s="83">
        <f t="shared" si="4"/>
        <v>5838.1418117647081</v>
      </c>
      <c r="I14" s="84">
        <f>SUM(D14:H14)</f>
        <v>24344.265811764712</v>
      </c>
      <c r="J14" s="1"/>
      <c r="K14" s="1"/>
      <c r="L14" s="1"/>
      <c r="M14" s="62"/>
      <c r="N14" s="1"/>
      <c r="O14" s="1"/>
      <c r="P14" s="1"/>
      <c r="Q14" s="1"/>
      <c r="R14" s="1"/>
      <c r="S14" s="1"/>
      <c r="T14" s="1"/>
      <c r="U14" s="1"/>
    </row>
    <row r="15" spans="1:21" ht="18" customHeight="1" x14ac:dyDescent="0.3">
      <c r="A15" s="92" t="s">
        <v>109</v>
      </c>
      <c r="B15" s="125">
        <v>300000</v>
      </c>
      <c r="C15" s="78"/>
      <c r="D15" s="85">
        <f>'Home-State'!D59</f>
        <v>2544.9803921568628</v>
      </c>
      <c r="E15" s="86">
        <f>D15*(1+0.1)</f>
        <v>2799.478431372549</v>
      </c>
      <c r="F15" s="86">
        <f t="shared" ref="F15:H15" si="5">E15*(1+0.1)</f>
        <v>3079.426274509804</v>
      </c>
      <c r="G15" s="86">
        <f t="shared" si="5"/>
        <v>3387.3689019607846</v>
      </c>
      <c r="H15" s="86">
        <f t="shared" si="5"/>
        <v>3726.1057921568631</v>
      </c>
      <c r="I15" s="87">
        <f>SUM(D15:H15)</f>
        <v>15537.359792156863</v>
      </c>
      <c r="J15" s="1"/>
      <c r="K15" s="89" t="s">
        <v>103</v>
      </c>
      <c r="L15" s="1"/>
      <c r="M15" s="62"/>
      <c r="N15" s="1"/>
      <c r="O15" s="1"/>
      <c r="P15" s="1"/>
      <c r="Q15" s="1"/>
      <c r="R15" s="1"/>
      <c r="S15" s="1"/>
      <c r="T15" s="1"/>
      <c r="U15" s="1"/>
    </row>
    <row r="16" spans="1:21" ht="4.8" customHeight="1" x14ac:dyDescent="0.3">
      <c r="A16" s="1"/>
      <c r="B16" s="126"/>
      <c r="C16" s="91"/>
      <c r="D16" s="1"/>
      <c r="E16" s="1"/>
      <c r="F16" s="1"/>
      <c r="G16" s="1"/>
      <c r="H16" s="1"/>
      <c r="I16" s="1"/>
      <c r="J16" s="1"/>
      <c r="K16" s="88"/>
      <c r="L16" s="1"/>
      <c r="M16" s="62"/>
      <c r="N16" s="1"/>
      <c r="O16" s="1"/>
      <c r="P16" s="1"/>
      <c r="Q16" s="1"/>
      <c r="R16" s="1"/>
      <c r="S16" s="1"/>
      <c r="T16" s="1"/>
      <c r="U16" s="1"/>
    </row>
    <row r="17" spans="1:21" ht="18" customHeight="1" thickBot="1" x14ac:dyDescent="0.35">
      <c r="A17" s="96" t="s">
        <v>90</v>
      </c>
      <c r="B17" s="128">
        <f>B14-B15</f>
        <v>300000</v>
      </c>
      <c r="C17" s="120"/>
      <c r="D17" s="97">
        <f t="shared" ref="D17:I17" si="6">D14-D15</f>
        <v>1442.5490196078431</v>
      </c>
      <c r="E17" s="97">
        <f t="shared" si="6"/>
        <v>1586.8039215686281</v>
      </c>
      <c r="F17" s="97">
        <f t="shared" si="6"/>
        <v>1745.4843137254911</v>
      </c>
      <c r="G17" s="97">
        <f t="shared" si="6"/>
        <v>1920.0327450980403</v>
      </c>
      <c r="H17" s="97">
        <f t="shared" si="6"/>
        <v>2112.036019607845</v>
      </c>
      <c r="I17" s="97">
        <f t="shared" si="6"/>
        <v>8806.9060196078481</v>
      </c>
      <c r="J17" s="95"/>
      <c r="K17" s="90">
        <v>24713</v>
      </c>
      <c r="L17" s="1"/>
      <c r="M17" s="80">
        <f>AVERAGE(D17:H17)</f>
        <v>1761.3812039215695</v>
      </c>
      <c r="N17" s="1"/>
      <c r="O17" s="1"/>
      <c r="P17" s="1"/>
      <c r="Q17" s="1"/>
      <c r="R17" s="1"/>
      <c r="S17" s="1"/>
      <c r="T17" s="1"/>
      <c r="U17" s="1"/>
    </row>
    <row r="18" spans="1:21" ht="1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3">
      <c r="A19" s="107" t="s">
        <v>93</v>
      </c>
      <c r="B19" s="107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"/>
      <c r="P19" s="1"/>
      <c r="Q19" s="1"/>
      <c r="R19" s="1"/>
      <c r="S19" s="1"/>
      <c r="T19" s="1"/>
      <c r="U19" s="1"/>
    </row>
    <row r="20" spans="1:21" ht="13.05" customHeight="1" x14ac:dyDescent="0.3">
      <c r="A20" s="108" t="s">
        <v>106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"/>
      <c r="P20" s="1"/>
      <c r="Q20" s="1"/>
      <c r="R20" s="1"/>
      <c r="S20" s="1"/>
      <c r="T20" s="1"/>
      <c r="U20" s="1"/>
    </row>
    <row r="21" spans="1:21" ht="13.05" customHeight="1" x14ac:dyDescent="0.3">
      <c r="A21" s="108" t="s">
        <v>107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"/>
      <c r="P21" s="1"/>
      <c r="Q21" s="1"/>
      <c r="R21" s="1"/>
      <c r="S21" s="1"/>
      <c r="T21" s="1"/>
      <c r="U21" s="1"/>
    </row>
    <row r="22" spans="1:21" ht="13.05" customHeight="1" x14ac:dyDescent="0.3">
      <c r="A22" s="108" t="s">
        <v>97</v>
      </c>
      <c r="B22" s="109" t="s">
        <v>98</v>
      </c>
      <c r="C22" s="109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"/>
      <c r="P22" s="1"/>
      <c r="Q22" s="1"/>
      <c r="R22" s="1"/>
      <c r="S22" s="1"/>
      <c r="T22" s="1"/>
      <c r="U22" s="1"/>
    </row>
    <row r="23" spans="1:21" ht="13.05" customHeight="1" x14ac:dyDescent="0.3">
      <c r="A23" s="108" t="s">
        <v>99</v>
      </c>
      <c r="B23" s="109" t="s">
        <v>100</v>
      </c>
      <c r="C23" s="109"/>
      <c r="D23" s="101"/>
      <c r="E23" s="101"/>
      <c r="F23" s="110"/>
      <c r="G23" s="101"/>
      <c r="H23" s="101"/>
      <c r="I23" s="101"/>
      <c r="J23" s="101"/>
      <c r="K23" s="101"/>
      <c r="L23" s="101"/>
      <c r="M23" s="101"/>
      <c r="N23" s="101"/>
      <c r="O23" s="1"/>
      <c r="P23" s="1"/>
      <c r="Q23" s="1"/>
      <c r="R23" s="1"/>
      <c r="S23" s="1"/>
      <c r="T23" s="1"/>
      <c r="U23" s="1"/>
    </row>
    <row r="24" spans="1:21" ht="13.05" customHeight="1" x14ac:dyDescent="0.3">
      <c r="A24" s="108" t="s">
        <v>94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"/>
      <c r="P24" s="1"/>
      <c r="Q24" s="1"/>
      <c r="R24" s="1"/>
      <c r="S24" s="1"/>
      <c r="T24" s="1"/>
      <c r="U24" s="1"/>
    </row>
    <row r="25" spans="1:21" ht="13.05" customHeight="1" x14ac:dyDescent="0.3">
      <c r="A25" s="108" t="s">
        <v>102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"/>
      <c r="P25" s="1"/>
      <c r="Q25" s="1"/>
      <c r="R25" s="1"/>
      <c r="S25" s="1"/>
      <c r="T25" s="1"/>
      <c r="U25" s="1"/>
    </row>
    <row r="26" spans="1:21" ht="4.2" customHeight="1" x14ac:dyDescent="0.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"/>
      <c r="P26" s="1"/>
      <c r="Q26" s="1"/>
      <c r="R26" s="1"/>
      <c r="S26" s="1"/>
      <c r="T26" s="1"/>
      <c r="U26" s="1"/>
    </row>
    <row r="27" spans="1:21" ht="13.05" customHeight="1" x14ac:dyDescent="0.3">
      <c r="A27" s="108" t="s">
        <v>101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"/>
      <c r="P27" s="1"/>
      <c r="Q27" s="1"/>
      <c r="R27" s="1"/>
      <c r="S27" s="1"/>
      <c r="T27" s="1"/>
      <c r="U27" s="1"/>
    </row>
    <row r="28" spans="1:21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</sheetData>
  <hyperlinks>
    <hyperlink ref="B23" r:id="rId1" xr:uid="{5D2860C8-608F-4F48-AD72-0E992F9A4A4E}"/>
    <hyperlink ref="B22" r:id="rId2" xr:uid="{4D194CDE-CE32-43DF-BCAC-FA4A1FCED1B2}"/>
  </hyperlinks>
  <pageMargins left="0.7" right="0.7" top="0.75" bottom="0.75" header="0.3" footer="0.3"/>
  <pageSetup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4679-AF2B-451E-832F-39789AAC2224}">
  <sheetPr>
    <pageSetUpPr fitToPage="1"/>
  </sheetPr>
  <dimension ref="A1:G65"/>
  <sheetViews>
    <sheetView workbookViewId="0"/>
  </sheetViews>
  <sheetFormatPr defaultRowHeight="14.4" x14ac:dyDescent="0.3"/>
  <cols>
    <col min="1" max="1" width="5" customWidth="1"/>
    <col min="2" max="2" width="19.5546875" customWidth="1"/>
    <col min="3" max="3" width="14" customWidth="1"/>
    <col min="4" max="4" width="14.5546875" customWidth="1"/>
    <col min="5" max="5" width="12.5546875" customWidth="1"/>
  </cols>
  <sheetData>
    <row r="1" spans="1:7" ht="18" x14ac:dyDescent="0.35">
      <c r="A1" s="6" t="s">
        <v>65</v>
      </c>
      <c r="B1" s="1"/>
      <c r="C1" s="1"/>
      <c r="D1" s="1"/>
      <c r="E1" s="1"/>
      <c r="F1" s="1"/>
      <c r="G1" s="1"/>
    </row>
    <row r="2" spans="1:7" ht="12" customHeight="1" x14ac:dyDescent="0.3">
      <c r="A2" s="1"/>
      <c r="B2" s="1"/>
      <c r="C2" s="1"/>
      <c r="D2" s="1"/>
      <c r="E2" s="1"/>
      <c r="F2" s="1"/>
      <c r="G2" s="1"/>
    </row>
    <row r="3" spans="1:7" x14ac:dyDescent="0.3">
      <c r="A3" s="38" t="s">
        <v>69</v>
      </c>
      <c r="B3" s="1"/>
      <c r="C3" s="1"/>
      <c r="D3" s="1"/>
      <c r="E3" s="1"/>
      <c r="F3" s="1"/>
      <c r="G3" s="1"/>
    </row>
    <row r="4" spans="1:7" ht="5.4" customHeight="1" x14ac:dyDescent="0.3">
      <c r="A4" s="1"/>
      <c r="B4" s="1"/>
      <c r="C4" s="1"/>
      <c r="D4" s="1"/>
      <c r="E4" s="1"/>
      <c r="F4" s="1"/>
      <c r="G4" s="1"/>
    </row>
    <row r="5" spans="1:7" ht="29.4" thickBot="1" x14ac:dyDescent="0.35">
      <c r="A5" s="39"/>
      <c r="B5" s="40" t="s">
        <v>5</v>
      </c>
      <c r="C5" s="41" t="s">
        <v>6</v>
      </c>
      <c r="D5" s="41" t="s">
        <v>61</v>
      </c>
      <c r="E5" s="41" t="s">
        <v>7</v>
      </c>
      <c r="F5" s="1"/>
      <c r="G5" s="1"/>
    </row>
    <row r="6" spans="1:7" x14ac:dyDescent="0.3">
      <c r="A6" s="42">
        <v>1</v>
      </c>
      <c r="B6" s="37" t="s">
        <v>8</v>
      </c>
      <c r="C6" s="26">
        <v>286</v>
      </c>
      <c r="D6" s="26">
        <f>C6*12</f>
        <v>3432</v>
      </c>
      <c r="E6" s="27">
        <v>0.64</v>
      </c>
      <c r="F6" s="1"/>
      <c r="G6" s="1"/>
    </row>
    <row r="7" spans="1:7" x14ac:dyDescent="0.3">
      <c r="A7" s="45">
        <f>A6+1</f>
        <v>2</v>
      </c>
      <c r="B7" s="48" t="s">
        <v>9</v>
      </c>
      <c r="C7" s="35">
        <v>272</v>
      </c>
      <c r="D7" s="35">
        <f t="shared" ref="D7:D56" si="0">C7*12</f>
        <v>3264</v>
      </c>
      <c r="E7" s="36">
        <v>0.56000000000000005</v>
      </c>
      <c r="F7" s="1"/>
      <c r="G7" s="1"/>
    </row>
    <row r="8" spans="1:7" x14ac:dyDescent="0.3">
      <c r="A8" s="45">
        <f t="shared" ref="A8:A56" si="1">A7+1</f>
        <v>3</v>
      </c>
      <c r="B8" s="48" t="s">
        <v>10</v>
      </c>
      <c r="C8" s="35">
        <v>263</v>
      </c>
      <c r="D8" s="35">
        <f t="shared" si="0"/>
        <v>3156</v>
      </c>
      <c r="E8" s="36">
        <v>0.5</v>
      </c>
      <c r="F8" s="1"/>
      <c r="G8" s="1"/>
    </row>
    <row r="9" spans="1:7" x14ac:dyDescent="0.3">
      <c r="A9" s="45">
        <f t="shared" si="1"/>
        <v>4</v>
      </c>
      <c r="B9" s="48" t="s">
        <v>11</v>
      </c>
      <c r="C9" s="35">
        <v>249</v>
      </c>
      <c r="D9" s="35">
        <f t="shared" si="0"/>
        <v>2988</v>
      </c>
      <c r="E9" s="36">
        <v>0.42</v>
      </c>
      <c r="F9" s="1"/>
      <c r="G9" s="1"/>
    </row>
    <row r="10" spans="1:7" x14ac:dyDescent="0.3">
      <c r="A10" s="45">
        <f t="shared" si="1"/>
        <v>5</v>
      </c>
      <c r="B10" s="48" t="s">
        <v>12</v>
      </c>
      <c r="C10" s="35">
        <v>241</v>
      </c>
      <c r="D10" s="35">
        <f t="shared" si="0"/>
        <v>2892</v>
      </c>
      <c r="E10" s="36">
        <v>0.38</v>
      </c>
      <c r="F10" s="1"/>
      <c r="G10" s="1"/>
    </row>
    <row r="11" spans="1:7" x14ac:dyDescent="0.3">
      <c r="A11" s="45">
        <f t="shared" si="1"/>
        <v>6</v>
      </c>
      <c r="B11" s="48" t="s">
        <v>13</v>
      </c>
      <c r="C11" s="35">
        <v>237</v>
      </c>
      <c r="D11" s="35">
        <f t="shared" si="0"/>
        <v>2844</v>
      </c>
      <c r="E11" s="36">
        <v>0.35</v>
      </c>
      <c r="F11" s="1"/>
      <c r="G11" s="1"/>
    </row>
    <row r="12" spans="1:7" x14ac:dyDescent="0.3">
      <c r="A12" s="45">
        <f t="shared" si="1"/>
        <v>7</v>
      </c>
      <c r="B12" s="48" t="s">
        <v>14</v>
      </c>
      <c r="C12" s="35">
        <v>230</v>
      </c>
      <c r="D12" s="35">
        <f t="shared" si="0"/>
        <v>2760</v>
      </c>
      <c r="E12" s="36">
        <v>0.31</v>
      </c>
      <c r="F12" s="1"/>
      <c r="G12" s="1"/>
    </row>
    <row r="13" spans="1:7" x14ac:dyDescent="0.3">
      <c r="A13" s="45">
        <f t="shared" si="1"/>
        <v>8</v>
      </c>
      <c r="B13" s="48" t="s">
        <v>15</v>
      </c>
      <c r="C13" s="35">
        <v>218</v>
      </c>
      <c r="D13" s="35">
        <f t="shared" si="0"/>
        <v>2616</v>
      </c>
      <c r="E13" s="36">
        <v>0.25</v>
      </c>
      <c r="F13" s="1"/>
      <c r="G13" s="1"/>
    </row>
    <row r="14" spans="1:7" x14ac:dyDescent="0.3">
      <c r="A14" s="45">
        <f t="shared" si="1"/>
        <v>9</v>
      </c>
      <c r="B14" s="48" t="s">
        <v>16</v>
      </c>
      <c r="C14" s="35">
        <v>200</v>
      </c>
      <c r="D14" s="35">
        <f t="shared" si="0"/>
        <v>2400</v>
      </c>
      <c r="E14" s="36">
        <v>0.14000000000000001</v>
      </c>
      <c r="F14" s="1"/>
      <c r="G14" s="1"/>
    </row>
    <row r="15" spans="1:7" x14ac:dyDescent="0.3">
      <c r="A15" s="45">
        <f t="shared" si="1"/>
        <v>10</v>
      </c>
      <c r="B15" s="48" t="s">
        <v>17</v>
      </c>
      <c r="C15" s="35">
        <v>199</v>
      </c>
      <c r="D15" s="35">
        <f t="shared" si="0"/>
        <v>2388</v>
      </c>
      <c r="E15" s="36">
        <v>0.13</v>
      </c>
      <c r="F15" s="1"/>
      <c r="G15" s="1"/>
    </row>
    <row r="16" spans="1:7" x14ac:dyDescent="0.3">
      <c r="A16" s="45">
        <f t="shared" si="1"/>
        <v>11</v>
      </c>
      <c r="B16" s="48" t="s">
        <v>18</v>
      </c>
      <c r="C16" s="35">
        <v>198</v>
      </c>
      <c r="D16" s="35">
        <f t="shared" si="0"/>
        <v>2376</v>
      </c>
      <c r="E16" s="36">
        <v>0.13</v>
      </c>
      <c r="F16" s="1"/>
      <c r="G16" s="1"/>
    </row>
    <row r="17" spans="1:7" x14ac:dyDescent="0.3">
      <c r="A17" s="49" t="s">
        <v>63</v>
      </c>
      <c r="B17" s="48" t="s">
        <v>19</v>
      </c>
      <c r="C17" s="35">
        <v>198</v>
      </c>
      <c r="D17" s="35">
        <f t="shared" si="0"/>
        <v>2376</v>
      </c>
      <c r="E17" s="36">
        <v>0.13</v>
      </c>
      <c r="F17" s="1"/>
      <c r="G17" s="1"/>
    </row>
    <row r="18" spans="1:7" x14ac:dyDescent="0.3">
      <c r="A18" s="45">
        <f>A16+1</f>
        <v>12</v>
      </c>
      <c r="B18" s="48" t="s">
        <v>20</v>
      </c>
      <c r="C18" s="35">
        <v>194</v>
      </c>
      <c r="D18" s="35">
        <f t="shared" si="0"/>
        <v>2328</v>
      </c>
      <c r="E18" s="36">
        <v>0.11</v>
      </c>
      <c r="F18" s="1"/>
      <c r="G18" s="1"/>
    </row>
    <row r="19" spans="1:7" x14ac:dyDescent="0.3">
      <c r="A19" s="45">
        <f t="shared" si="1"/>
        <v>13</v>
      </c>
      <c r="B19" s="48" t="s">
        <v>21</v>
      </c>
      <c r="C19" s="35">
        <v>194</v>
      </c>
      <c r="D19" s="35">
        <f t="shared" si="0"/>
        <v>2328</v>
      </c>
      <c r="E19" s="36">
        <v>0.11</v>
      </c>
      <c r="F19" s="1"/>
      <c r="G19" s="1"/>
    </row>
    <row r="20" spans="1:7" x14ac:dyDescent="0.3">
      <c r="A20" s="45">
        <f t="shared" si="1"/>
        <v>14</v>
      </c>
      <c r="B20" s="48" t="s">
        <v>22</v>
      </c>
      <c r="C20" s="35">
        <v>193</v>
      </c>
      <c r="D20" s="35">
        <f t="shared" si="0"/>
        <v>2316</v>
      </c>
      <c r="E20" s="36">
        <v>0.1</v>
      </c>
      <c r="F20" s="1"/>
      <c r="G20" s="1"/>
    </row>
    <row r="21" spans="1:7" x14ac:dyDescent="0.3">
      <c r="A21" s="45">
        <f t="shared" si="1"/>
        <v>15</v>
      </c>
      <c r="B21" s="48" t="s">
        <v>23</v>
      </c>
      <c r="C21" s="35">
        <v>190</v>
      </c>
      <c r="D21" s="35">
        <f t="shared" si="0"/>
        <v>2280</v>
      </c>
      <c r="E21" s="36">
        <v>0.08</v>
      </c>
      <c r="F21" s="1"/>
      <c r="G21" s="1"/>
    </row>
    <row r="22" spans="1:7" x14ac:dyDescent="0.3">
      <c r="A22" s="45">
        <f t="shared" si="1"/>
        <v>16</v>
      </c>
      <c r="B22" s="48" t="s">
        <v>24</v>
      </c>
      <c r="C22" s="35">
        <v>189</v>
      </c>
      <c r="D22" s="35">
        <f t="shared" si="0"/>
        <v>2268</v>
      </c>
      <c r="E22" s="36">
        <v>0.08</v>
      </c>
      <c r="F22" s="1"/>
      <c r="G22" s="1"/>
    </row>
    <row r="23" spans="1:7" x14ac:dyDescent="0.3">
      <c r="A23" s="45">
        <f t="shared" si="1"/>
        <v>17</v>
      </c>
      <c r="B23" s="48" t="s">
        <v>25</v>
      </c>
      <c r="C23" s="35">
        <v>185</v>
      </c>
      <c r="D23" s="35">
        <f t="shared" si="0"/>
        <v>2220</v>
      </c>
      <c r="E23" s="36">
        <v>0.06</v>
      </c>
      <c r="F23" s="1"/>
      <c r="G23" s="1"/>
    </row>
    <row r="24" spans="1:7" x14ac:dyDescent="0.3">
      <c r="A24" s="45">
        <f t="shared" si="1"/>
        <v>18</v>
      </c>
      <c r="B24" s="48" t="s">
        <v>26</v>
      </c>
      <c r="C24" s="35">
        <v>185</v>
      </c>
      <c r="D24" s="35">
        <f t="shared" si="0"/>
        <v>2220</v>
      </c>
      <c r="E24" s="36">
        <v>0.06</v>
      </c>
      <c r="F24" s="1"/>
      <c r="G24" s="1"/>
    </row>
    <row r="25" spans="1:7" x14ac:dyDescent="0.3">
      <c r="A25" s="45">
        <f t="shared" si="1"/>
        <v>19</v>
      </c>
      <c r="B25" s="48" t="s">
        <v>27</v>
      </c>
      <c r="C25" s="35">
        <v>183</v>
      </c>
      <c r="D25" s="35">
        <f t="shared" si="0"/>
        <v>2196</v>
      </c>
      <c r="E25" s="36">
        <v>0.04</v>
      </c>
      <c r="F25" s="1"/>
      <c r="G25" s="1"/>
    </row>
    <row r="26" spans="1:7" x14ac:dyDescent="0.3">
      <c r="A26" s="45">
        <f t="shared" si="1"/>
        <v>20</v>
      </c>
      <c r="B26" s="48" t="s">
        <v>28</v>
      </c>
      <c r="C26" s="35">
        <v>182</v>
      </c>
      <c r="D26" s="35">
        <f t="shared" si="0"/>
        <v>2184</v>
      </c>
      <c r="E26" s="36">
        <v>0.04</v>
      </c>
      <c r="F26" s="1"/>
      <c r="G26" s="1"/>
    </row>
    <row r="27" spans="1:7" ht="15" thickBot="1" x14ac:dyDescent="0.35">
      <c r="A27" s="50">
        <f t="shared" si="1"/>
        <v>21</v>
      </c>
      <c r="B27" s="51" t="s">
        <v>29</v>
      </c>
      <c r="C27" s="28">
        <v>179</v>
      </c>
      <c r="D27" s="28">
        <f t="shared" si="0"/>
        <v>2148</v>
      </c>
      <c r="E27" s="29">
        <v>0.02</v>
      </c>
      <c r="F27" s="1"/>
      <c r="G27" s="1"/>
    </row>
    <row r="28" spans="1:7" ht="15" thickTop="1" x14ac:dyDescent="0.3">
      <c r="A28" s="42">
        <f t="shared" si="1"/>
        <v>22</v>
      </c>
      <c r="B28" s="37" t="s">
        <v>30</v>
      </c>
      <c r="C28" s="26">
        <v>175</v>
      </c>
      <c r="D28" s="26">
        <f t="shared" si="0"/>
        <v>2100</v>
      </c>
      <c r="E28" s="27">
        <v>0</v>
      </c>
      <c r="F28" s="1"/>
      <c r="G28" s="1"/>
    </row>
    <row r="29" spans="1:7" x14ac:dyDescent="0.3">
      <c r="A29" s="45">
        <f t="shared" si="1"/>
        <v>23</v>
      </c>
      <c r="B29" s="48" t="s">
        <v>31</v>
      </c>
      <c r="C29" s="35">
        <v>173</v>
      </c>
      <c r="D29" s="35">
        <f t="shared" si="0"/>
        <v>2076</v>
      </c>
      <c r="E29" s="36">
        <v>-0.01</v>
      </c>
      <c r="F29" s="1"/>
      <c r="G29" s="1"/>
    </row>
    <row r="30" spans="1:7" x14ac:dyDescent="0.3">
      <c r="A30" s="45">
        <f t="shared" si="1"/>
        <v>24</v>
      </c>
      <c r="B30" s="48" t="s">
        <v>32</v>
      </c>
      <c r="C30" s="35">
        <v>172</v>
      </c>
      <c r="D30" s="35">
        <f t="shared" si="0"/>
        <v>2064</v>
      </c>
      <c r="E30" s="36">
        <v>-0.02</v>
      </c>
      <c r="F30" s="1"/>
      <c r="G30" s="1"/>
    </row>
    <row r="31" spans="1:7" x14ac:dyDescent="0.3">
      <c r="A31" s="45">
        <f t="shared" si="1"/>
        <v>25</v>
      </c>
      <c r="B31" s="48" t="s">
        <v>33</v>
      </c>
      <c r="C31" s="35">
        <v>170</v>
      </c>
      <c r="D31" s="35">
        <f t="shared" si="0"/>
        <v>2040</v>
      </c>
      <c r="E31" s="36">
        <v>-0.03</v>
      </c>
      <c r="F31" s="1"/>
      <c r="G31" s="1"/>
    </row>
    <row r="32" spans="1:7" x14ac:dyDescent="0.3">
      <c r="A32" s="45">
        <f t="shared" si="1"/>
        <v>26</v>
      </c>
      <c r="B32" s="48" t="s">
        <v>34</v>
      </c>
      <c r="C32" s="35">
        <v>170</v>
      </c>
      <c r="D32" s="35">
        <f t="shared" si="0"/>
        <v>2040</v>
      </c>
      <c r="E32" s="36">
        <v>-0.03</v>
      </c>
      <c r="F32" s="1"/>
      <c r="G32" s="1"/>
    </row>
    <row r="33" spans="1:7" x14ac:dyDescent="0.3">
      <c r="A33" s="45">
        <f t="shared" si="1"/>
        <v>27</v>
      </c>
      <c r="B33" s="48" t="s">
        <v>35</v>
      </c>
      <c r="C33" s="35">
        <v>170</v>
      </c>
      <c r="D33" s="35">
        <f t="shared" si="0"/>
        <v>2040</v>
      </c>
      <c r="E33" s="36">
        <v>-0.03</v>
      </c>
      <c r="F33" s="1"/>
      <c r="G33" s="1"/>
    </row>
    <row r="34" spans="1:7" x14ac:dyDescent="0.3">
      <c r="A34" s="45">
        <f t="shared" si="1"/>
        <v>28</v>
      </c>
      <c r="B34" s="48" t="s">
        <v>36</v>
      </c>
      <c r="C34" s="35">
        <v>170</v>
      </c>
      <c r="D34" s="35">
        <f t="shared" si="0"/>
        <v>2040</v>
      </c>
      <c r="E34" s="36">
        <v>-0.03</v>
      </c>
      <c r="F34" s="1"/>
      <c r="G34" s="1"/>
    </row>
    <row r="35" spans="1:7" x14ac:dyDescent="0.3">
      <c r="A35" s="45">
        <f t="shared" si="1"/>
        <v>29</v>
      </c>
      <c r="B35" s="48" t="s">
        <v>37</v>
      </c>
      <c r="C35" s="35">
        <v>168</v>
      </c>
      <c r="D35" s="35">
        <f t="shared" si="0"/>
        <v>2016</v>
      </c>
      <c r="E35" s="36">
        <v>-0.04</v>
      </c>
      <c r="F35" s="1"/>
      <c r="G35" s="1"/>
    </row>
    <row r="36" spans="1:7" x14ac:dyDescent="0.3">
      <c r="A36" s="45">
        <f t="shared" si="1"/>
        <v>30</v>
      </c>
      <c r="B36" s="48" t="s">
        <v>38</v>
      </c>
      <c r="C36" s="35">
        <v>164</v>
      </c>
      <c r="D36" s="35">
        <f t="shared" si="0"/>
        <v>1968</v>
      </c>
      <c r="E36" s="36">
        <v>-0.06</v>
      </c>
      <c r="F36" s="1"/>
      <c r="G36" s="1"/>
    </row>
    <row r="37" spans="1:7" x14ac:dyDescent="0.3">
      <c r="A37" s="45">
        <f t="shared" si="1"/>
        <v>31</v>
      </c>
      <c r="B37" s="48" t="s">
        <v>39</v>
      </c>
      <c r="C37" s="35">
        <v>161</v>
      </c>
      <c r="D37" s="35">
        <f t="shared" si="0"/>
        <v>1932</v>
      </c>
      <c r="E37" s="36">
        <v>-0.08</v>
      </c>
      <c r="F37" s="1"/>
      <c r="G37" s="1"/>
    </row>
    <row r="38" spans="1:7" x14ac:dyDescent="0.3">
      <c r="A38" s="45">
        <f t="shared" si="1"/>
        <v>32</v>
      </c>
      <c r="B38" s="48" t="s">
        <v>40</v>
      </c>
      <c r="C38" s="35">
        <v>159</v>
      </c>
      <c r="D38" s="35">
        <f t="shared" si="0"/>
        <v>1908</v>
      </c>
      <c r="E38" s="36">
        <v>-0.09</v>
      </c>
      <c r="F38" s="1"/>
      <c r="G38" s="1"/>
    </row>
    <row r="39" spans="1:7" x14ac:dyDescent="0.3">
      <c r="A39" s="45">
        <f t="shared" si="1"/>
        <v>33</v>
      </c>
      <c r="B39" s="48" t="s">
        <v>41</v>
      </c>
      <c r="C39" s="35">
        <v>159</v>
      </c>
      <c r="D39" s="35">
        <f t="shared" si="0"/>
        <v>1908</v>
      </c>
      <c r="E39" s="36">
        <v>-0.09</v>
      </c>
      <c r="F39" s="1"/>
      <c r="G39" s="1"/>
    </row>
    <row r="40" spans="1:7" x14ac:dyDescent="0.3">
      <c r="A40" s="45">
        <f t="shared" si="1"/>
        <v>34</v>
      </c>
      <c r="B40" s="48" t="s">
        <v>42</v>
      </c>
      <c r="C40" s="35">
        <v>158</v>
      </c>
      <c r="D40" s="35">
        <f t="shared" si="0"/>
        <v>1896</v>
      </c>
      <c r="E40" s="36">
        <v>-0.1</v>
      </c>
      <c r="F40" s="1"/>
      <c r="G40" s="1"/>
    </row>
    <row r="41" spans="1:7" x14ac:dyDescent="0.3">
      <c r="A41" s="45">
        <f t="shared" si="1"/>
        <v>35</v>
      </c>
      <c r="B41" s="48" t="s">
        <v>43</v>
      </c>
      <c r="C41" s="35">
        <v>157</v>
      </c>
      <c r="D41" s="35">
        <f t="shared" si="0"/>
        <v>1884</v>
      </c>
      <c r="E41" s="36">
        <v>-0.1</v>
      </c>
      <c r="F41" s="1"/>
      <c r="G41" s="1"/>
    </row>
    <row r="42" spans="1:7" x14ac:dyDescent="0.3">
      <c r="A42" s="45">
        <f t="shared" si="1"/>
        <v>36</v>
      </c>
      <c r="B42" s="48" t="s">
        <v>44</v>
      </c>
      <c r="C42" s="35">
        <v>151</v>
      </c>
      <c r="D42" s="35">
        <f t="shared" si="0"/>
        <v>1812</v>
      </c>
      <c r="E42" s="36">
        <v>-0.14000000000000001</v>
      </c>
      <c r="F42" s="1"/>
      <c r="G42" s="1"/>
    </row>
    <row r="43" spans="1:7" x14ac:dyDescent="0.3">
      <c r="A43" s="45">
        <f t="shared" si="1"/>
        <v>37</v>
      </c>
      <c r="B43" s="48" t="s">
        <v>45</v>
      </c>
      <c r="C43" s="35">
        <v>149</v>
      </c>
      <c r="D43" s="35">
        <f t="shared" si="0"/>
        <v>1788</v>
      </c>
      <c r="E43" s="36">
        <v>-0.15</v>
      </c>
      <c r="F43" s="1"/>
      <c r="G43" s="1"/>
    </row>
    <row r="44" spans="1:7" x14ac:dyDescent="0.3">
      <c r="A44" s="45">
        <f t="shared" si="1"/>
        <v>38</v>
      </c>
      <c r="B44" s="48" t="s">
        <v>46</v>
      </c>
      <c r="C44" s="35">
        <v>145</v>
      </c>
      <c r="D44" s="35">
        <f t="shared" si="0"/>
        <v>1740</v>
      </c>
      <c r="E44" s="36">
        <v>-0.17</v>
      </c>
      <c r="F44" s="1"/>
      <c r="G44" s="1"/>
    </row>
    <row r="45" spans="1:7" x14ac:dyDescent="0.3">
      <c r="A45" s="45">
        <f t="shared" si="1"/>
        <v>39</v>
      </c>
      <c r="B45" s="48" t="s">
        <v>47</v>
      </c>
      <c r="C45" s="35">
        <v>141</v>
      </c>
      <c r="D45" s="35">
        <f t="shared" si="0"/>
        <v>1692</v>
      </c>
      <c r="E45" s="36">
        <v>-0.19</v>
      </c>
      <c r="F45" s="1"/>
      <c r="G45" s="1"/>
    </row>
    <row r="46" spans="1:7" x14ac:dyDescent="0.3">
      <c r="A46" s="45">
        <f t="shared" si="1"/>
        <v>40</v>
      </c>
      <c r="B46" s="48" t="s">
        <v>48</v>
      </c>
      <c r="C46" s="35">
        <v>140</v>
      </c>
      <c r="D46" s="35">
        <f t="shared" si="0"/>
        <v>1680</v>
      </c>
      <c r="E46" s="36">
        <v>-0.2</v>
      </c>
      <c r="F46" s="1"/>
      <c r="G46" s="1"/>
    </row>
    <row r="47" spans="1:7" x14ac:dyDescent="0.3">
      <c r="A47" s="45">
        <f t="shared" si="1"/>
        <v>41</v>
      </c>
      <c r="B47" s="48" t="s">
        <v>49</v>
      </c>
      <c r="C47" s="35">
        <v>139</v>
      </c>
      <c r="D47" s="35">
        <f t="shared" si="0"/>
        <v>1668</v>
      </c>
      <c r="E47" s="36">
        <v>-0.2</v>
      </c>
      <c r="F47" s="1"/>
      <c r="G47" s="1"/>
    </row>
    <row r="48" spans="1:7" x14ac:dyDescent="0.3">
      <c r="A48" s="45">
        <f t="shared" si="1"/>
        <v>42</v>
      </c>
      <c r="B48" s="48" t="s">
        <v>50</v>
      </c>
      <c r="C48" s="35">
        <v>135</v>
      </c>
      <c r="D48" s="35">
        <f t="shared" si="0"/>
        <v>1620</v>
      </c>
      <c r="E48" s="36">
        <v>-0.23</v>
      </c>
      <c r="F48" s="1"/>
      <c r="G48" s="1"/>
    </row>
    <row r="49" spans="1:7" x14ac:dyDescent="0.3">
      <c r="A49" s="45">
        <f t="shared" si="1"/>
        <v>43</v>
      </c>
      <c r="B49" s="48" t="s">
        <v>51</v>
      </c>
      <c r="C49" s="35">
        <v>130</v>
      </c>
      <c r="D49" s="35">
        <f t="shared" si="0"/>
        <v>1560</v>
      </c>
      <c r="E49" s="36">
        <v>-0.26</v>
      </c>
      <c r="F49" s="1"/>
      <c r="G49" s="1"/>
    </row>
    <row r="50" spans="1:7" x14ac:dyDescent="0.3">
      <c r="A50" s="45">
        <f t="shared" si="1"/>
        <v>44</v>
      </c>
      <c r="B50" s="48" t="s">
        <v>52</v>
      </c>
      <c r="C50" s="35">
        <v>124</v>
      </c>
      <c r="D50" s="35">
        <f t="shared" si="0"/>
        <v>1488</v>
      </c>
      <c r="E50" s="36">
        <v>-0.28999999999999998</v>
      </c>
      <c r="F50" s="1"/>
      <c r="G50" s="1"/>
    </row>
    <row r="51" spans="1:7" x14ac:dyDescent="0.3">
      <c r="A51" s="45">
        <f t="shared" si="1"/>
        <v>45</v>
      </c>
      <c r="B51" s="48" t="s">
        <v>53</v>
      </c>
      <c r="C51" s="35">
        <v>124</v>
      </c>
      <c r="D51" s="35">
        <f t="shared" si="0"/>
        <v>1488</v>
      </c>
      <c r="E51" s="36">
        <v>-0.28999999999999998</v>
      </c>
      <c r="F51" s="1"/>
      <c r="G51" s="1"/>
    </row>
    <row r="52" spans="1:7" x14ac:dyDescent="0.3">
      <c r="A52" s="45">
        <f t="shared" si="1"/>
        <v>46</v>
      </c>
      <c r="B52" s="48" t="s">
        <v>54</v>
      </c>
      <c r="C52" s="35">
        <v>115</v>
      </c>
      <c r="D52" s="35">
        <f t="shared" si="0"/>
        <v>1380</v>
      </c>
      <c r="E52" s="36">
        <v>-0.35</v>
      </c>
      <c r="F52" s="1"/>
      <c r="G52" s="1"/>
    </row>
    <row r="53" spans="1:7" x14ac:dyDescent="0.3">
      <c r="A53" s="45">
        <f t="shared" si="1"/>
        <v>47</v>
      </c>
      <c r="B53" s="48" t="s">
        <v>55</v>
      </c>
      <c r="C53" s="35">
        <v>111</v>
      </c>
      <c r="D53" s="35">
        <f t="shared" si="0"/>
        <v>1332</v>
      </c>
      <c r="E53" s="36">
        <v>-0.37</v>
      </c>
      <c r="F53" s="1"/>
      <c r="G53" s="1"/>
    </row>
    <row r="54" spans="1:7" x14ac:dyDescent="0.3">
      <c r="A54" s="45">
        <f t="shared" si="1"/>
        <v>48</v>
      </c>
      <c r="B54" s="48" t="s">
        <v>56</v>
      </c>
      <c r="C54" s="35">
        <v>107</v>
      </c>
      <c r="D54" s="35">
        <f t="shared" si="0"/>
        <v>1284</v>
      </c>
      <c r="E54" s="36">
        <v>-0.39</v>
      </c>
      <c r="F54" s="1"/>
      <c r="G54" s="1"/>
    </row>
    <row r="55" spans="1:7" x14ac:dyDescent="0.3">
      <c r="A55" s="45">
        <f t="shared" si="1"/>
        <v>49</v>
      </c>
      <c r="B55" s="48" t="s">
        <v>57</v>
      </c>
      <c r="C55" s="35">
        <v>107</v>
      </c>
      <c r="D55" s="35">
        <f t="shared" si="0"/>
        <v>1284</v>
      </c>
      <c r="E55" s="36">
        <v>-0.39</v>
      </c>
      <c r="F55" s="1"/>
      <c r="G55" s="1"/>
    </row>
    <row r="56" spans="1:7" x14ac:dyDescent="0.3">
      <c r="A56" s="52">
        <f t="shared" si="1"/>
        <v>50</v>
      </c>
      <c r="B56" s="53" t="s">
        <v>58</v>
      </c>
      <c r="C56" s="30">
        <v>103</v>
      </c>
      <c r="D56" s="30">
        <f t="shared" si="0"/>
        <v>1236</v>
      </c>
      <c r="E56" s="31">
        <v>-0.41</v>
      </c>
      <c r="F56" s="1"/>
      <c r="G56" s="1"/>
    </row>
    <row r="57" spans="1:7" ht="11.4" customHeight="1" x14ac:dyDescent="0.3">
      <c r="A57" s="1"/>
      <c r="B57" s="1"/>
      <c r="C57" s="1"/>
      <c r="D57" s="1"/>
      <c r="E57" s="1"/>
      <c r="F57" s="1"/>
      <c r="G57" s="1"/>
    </row>
    <row r="58" spans="1:7" x14ac:dyDescent="0.3">
      <c r="A58" s="1"/>
      <c r="B58" s="32" t="s">
        <v>62</v>
      </c>
      <c r="C58" s="33">
        <f>AVERAGE(C6:C56)</f>
        <v>174.74509803921569</v>
      </c>
      <c r="D58" s="33">
        <v>2101</v>
      </c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 t="s">
        <v>59</v>
      </c>
      <c r="B60" s="1"/>
      <c r="C60" s="1"/>
      <c r="D60" s="1"/>
      <c r="E60" s="1"/>
      <c r="F60" s="1"/>
      <c r="G60" s="1"/>
    </row>
    <row r="61" spans="1:7" x14ac:dyDescent="0.3">
      <c r="A61" s="34" t="s">
        <v>60</v>
      </c>
      <c r="B61" s="1"/>
      <c r="C61" s="1"/>
      <c r="D61" s="1"/>
      <c r="E61" s="1"/>
      <c r="F61" s="1"/>
      <c r="G61" s="1"/>
    </row>
    <row r="62" spans="1:7" x14ac:dyDescent="0.3">
      <c r="A62" s="1" t="s">
        <v>67</v>
      </c>
      <c r="B62" s="1"/>
      <c r="C62" s="1"/>
      <c r="D62" s="1"/>
      <c r="E62" s="1"/>
      <c r="F62" s="1"/>
      <c r="G62" s="1"/>
    </row>
    <row r="63" spans="1:7" x14ac:dyDescent="0.3">
      <c r="A63" s="1"/>
      <c r="B63" s="1"/>
      <c r="C63" s="1"/>
      <c r="D63" s="1"/>
      <c r="E63" s="1"/>
      <c r="F63" s="1"/>
      <c r="G63" s="1"/>
    </row>
    <row r="64" spans="1:7" x14ac:dyDescent="0.3">
      <c r="A64" s="1"/>
      <c r="B64" s="1"/>
      <c r="C64" s="1"/>
      <c r="D64" s="1"/>
      <c r="E64" s="1"/>
      <c r="F64" s="1"/>
      <c r="G64" s="1"/>
    </row>
    <row r="65" spans="1:7" x14ac:dyDescent="0.3">
      <c r="A65" s="1"/>
      <c r="B65" s="1"/>
      <c r="C65" s="1"/>
      <c r="D65" s="1"/>
      <c r="E65" s="1"/>
      <c r="F65" s="1"/>
      <c r="G65" s="1"/>
    </row>
  </sheetData>
  <hyperlinks>
    <hyperlink ref="A61" r:id="rId1" xr:uid="{536588DD-5273-47C2-9965-22B889583E24}"/>
  </hyperlinks>
  <pageMargins left="0.2" right="0.2" top="0.3" bottom="0.3" header="0.3" footer="0.05"/>
  <pageSetup scale="82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4CBB-BF0A-48C3-A284-03A151B36ABA}">
  <sheetPr>
    <pageSetUpPr fitToPage="1"/>
  </sheetPr>
  <dimension ref="A1:H68"/>
  <sheetViews>
    <sheetView workbookViewId="0"/>
  </sheetViews>
  <sheetFormatPr defaultRowHeight="14.4" x14ac:dyDescent="0.3"/>
  <cols>
    <col min="1" max="1" width="4.88671875" customWidth="1"/>
    <col min="2" max="2" width="18.33203125" customWidth="1"/>
    <col min="3" max="7" width="14.77734375" customWidth="1"/>
    <col min="8" max="8" width="5.5546875" customWidth="1"/>
    <col min="9" max="14" width="20.77734375" customWidth="1"/>
  </cols>
  <sheetData>
    <row r="1" spans="1:8" ht="18" x14ac:dyDescent="0.35">
      <c r="A1" s="6" t="s">
        <v>84</v>
      </c>
      <c r="B1" s="1"/>
      <c r="C1" s="1"/>
      <c r="D1" s="1"/>
      <c r="E1" s="1"/>
      <c r="F1" s="1"/>
      <c r="G1" s="1"/>
      <c r="H1" s="1"/>
    </row>
    <row r="2" spans="1:8" ht="12" customHeight="1" x14ac:dyDescent="0.35">
      <c r="A2" s="6"/>
      <c r="B2" s="1"/>
      <c r="C2" s="1"/>
      <c r="D2" s="1"/>
      <c r="E2" s="1"/>
      <c r="F2" s="1"/>
      <c r="G2" s="1"/>
      <c r="H2" s="1"/>
    </row>
    <row r="3" spans="1:8" x14ac:dyDescent="0.3">
      <c r="A3" s="38" t="s">
        <v>71</v>
      </c>
      <c r="B3" s="1"/>
      <c r="C3" s="1"/>
      <c r="D3" s="1"/>
      <c r="E3" s="1"/>
      <c r="F3" s="1"/>
      <c r="G3" s="1"/>
      <c r="H3" s="1"/>
    </row>
    <row r="4" spans="1:8" ht="7.8" customHeight="1" x14ac:dyDescent="0.3">
      <c r="A4" s="38"/>
      <c r="B4" s="1"/>
      <c r="C4" s="1"/>
      <c r="D4" s="1"/>
      <c r="E4" s="1"/>
      <c r="F4" s="1"/>
      <c r="G4" s="1"/>
      <c r="H4" s="1"/>
    </row>
    <row r="5" spans="1:8" x14ac:dyDescent="0.3">
      <c r="A5" s="37"/>
      <c r="B5" s="37"/>
      <c r="C5" s="129" t="s">
        <v>66</v>
      </c>
      <c r="D5" s="130"/>
      <c r="E5" s="130"/>
      <c r="F5" s="130"/>
      <c r="G5" s="130"/>
      <c r="H5" s="1"/>
    </row>
    <row r="6" spans="1:8" ht="15" thickBot="1" x14ac:dyDescent="0.35">
      <c r="A6" s="39"/>
      <c r="B6" s="43" t="s">
        <v>5</v>
      </c>
      <c r="C6" s="54">
        <v>200000</v>
      </c>
      <c r="D6" s="54">
        <v>300000</v>
      </c>
      <c r="E6" s="54">
        <v>400000</v>
      </c>
      <c r="F6" s="54">
        <v>600000</v>
      </c>
      <c r="G6" s="54">
        <v>1000000</v>
      </c>
      <c r="H6" s="1"/>
    </row>
    <row r="7" spans="1:8" ht="16.05" customHeight="1" x14ac:dyDescent="0.3">
      <c r="A7" s="42">
        <v>1</v>
      </c>
      <c r="B7" s="44" t="s">
        <v>16</v>
      </c>
      <c r="C7" s="55">
        <v>4442</v>
      </c>
      <c r="D7" s="58">
        <v>5858</v>
      </c>
      <c r="E7" s="55">
        <v>7012</v>
      </c>
      <c r="F7" s="55">
        <v>8426</v>
      </c>
      <c r="G7" s="55">
        <v>8865</v>
      </c>
      <c r="H7" s="1"/>
    </row>
    <row r="8" spans="1:8" ht="16.05" customHeight="1" x14ac:dyDescent="0.3">
      <c r="A8" s="45">
        <f>A7+1</f>
        <v>2</v>
      </c>
      <c r="B8" s="46" t="s">
        <v>30</v>
      </c>
      <c r="C8" s="56">
        <v>3638</v>
      </c>
      <c r="D8" s="59">
        <v>4843</v>
      </c>
      <c r="E8" s="56">
        <v>5688</v>
      </c>
      <c r="F8" s="56">
        <v>6798</v>
      </c>
      <c r="G8" s="56">
        <v>8310</v>
      </c>
      <c r="H8" s="1"/>
    </row>
    <row r="9" spans="1:8" ht="16.05" customHeight="1" x14ac:dyDescent="0.3">
      <c r="A9" s="45">
        <f t="shared" ref="A9:A53" si="0">A8+1</f>
        <v>3</v>
      </c>
      <c r="B9" s="46" t="s">
        <v>39</v>
      </c>
      <c r="C9" s="56">
        <v>3809</v>
      </c>
      <c r="D9" s="59">
        <v>4800</v>
      </c>
      <c r="E9" s="56">
        <v>5904</v>
      </c>
      <c r="F9" s="56">
        <v>7365</v>
      </c>
      <c r="G9" s="56">
        <v>8451</v>
      </c>
      <c r="H9" s="1"/>
    </row>
    <row r="10" spans="1:8" ht="16.05" customHeight="1" x14ac:dyDescent="0.3">
      <c r="A10" s="45">
        <f t="shared" si="0"/>
        <v>4</v>
      </c>
      <c r="B10" s="46" t="s">
        <v>64</v>
      </c>
      <c r="C10" s="56">
        <v>3773</v>
      </c>
      <c r="D10" s="59">
        <v>4419</v>
      </c>
      <c r="E10" s="56">
        <v>4984</v>
      </c>
      <c r="F10" s="56">
        <v>5854</v>
      </c>
      <c r="G10" s="56">
        <v>6574</v>
      </c>
      <c r="H10" s="1"/>
    </row>
    <row r="11" spans="1:8" ht="16.05" customHeight="1" x14ac:dyDescent="0.3">
      <c r="A11" s="45">
        <f t="shared" si="0"/>
        <v>5</v>
      </c>
      <c r="B11" s="46" t="s">
        <v>12</v>
      </c>
      <c r="C11" s="56">
        <v>3169</v>
      </c>
      <c r="D11" s="59">
        <v>4099</v>
      </c>
      <c r="E11" s="56">
        <v>4662</v>
      </c>
      <c r="F11" s="56">
        <v>5542</v>
      </c>
      <c r="G11" s="56">
        <v>7384</v>
      </c>
      <c r="H11" s="1"/>
    </row>
    <row r="12" spans="1:8" ht="16.05" customHeight="1" x14ac:dyDescent="0.3">
      <c r="A12" s="45">
        <f t="shared" si="0"/>
        <v>6</v>
      </c>
      <c r="B12" s="46" t="s">
        <v>22</v>
      </c>
      <c r="C12" s="56">
        <v>3328</v>
      </c>
      <c r="D12" s="59">
        <v>3958</v>
      </c>
      <c r="E12" s="56">
        <v>4675</v>
      </c>
      <c r="F12" s="56">
        <v>6099</v>
      </c>
      <c r="G12" s="56">
        <v>7768</v>
      </c>
      <c r="H12" s="1"/>
    </row>
    <row r="13" spans="1:8" ht="16.05" customHeight="1" x14ac:dyDescent="0.3">
      <c r="A13" s="45">
        <f t="shared" si="0"/>
        <v>7</v>
      </c>
      <c r="B13" s="46" t="s">
        <v>28</v>
      </c>
      <c r="C13" s="56">
        <v>2951</v>
      </c>
      <c r="D13" s="59">
        <v>3851</v>
      </c>
      <c r="E13" s="56">
        <v>4643</v>
      </c>
      <c r="F13" s="56">
        <v>5602</v>
      </c>
      <c r="G13" s="56">
        <v>6799</v>
      </c>
      <c r="H13" s="1"/>
    </row>
    <row r="14" spans="1:8" ht="16.05" customHeight="1" x14ac:dyDescent="0.3">
      <c r="A14" s="45">
        <f t="shared" si="0"/>
        <v>8</v>
      </c>
      <c r="B14" s="46" t="s">
        <v>11</v>
      </c>
      <c r="C14" s="56">
        <v>2822</v>
      </c>
      <c r="D14" s="59">
        <v>3594</v>
      </c>
      <c r="E14" s="56">
        <v>4409</v>
      </c>
      <c r="F14" s="56">
        <v>5277</v>
      </c>
      <c r="G14" s="56">
        <v>5979</v>
      </c>
      <c r="H14" s="1"/>
    </row>
    <row r="15" spans="1:8" ht="16.05" customHeight="1" x14ac:dyDescent="0.3">
      <c r="A15" s="45">
        <f t="shared" si="0"/>
        <v>9</v>
      </c>
      <c r="B15" s="46" t="s">
        <v>35</v>
      </c>
      <c r="C15" s="56">
        <v>2638</v>
      </c>
      <c r="D15" s="59">
        <v>3543</v>
      </c>
      <c r="E15" s="56">
        <v>4114</v>
      </c>
      <c r="F15" s="56">
        <v>4956</v>
      </c>
      <c r="G15" s="56">
        <v>6641</v>
      </c>
      <c r="H15" s="1"/>
    </row>
    <row r="16" spans="1:8" ht="16.05" customHeight="1" x14ac:dyDescent="0.3">
      <c r="A16" s="45">
        <f t="shared" si="0"/>
        <v>10</v>
      </c>
      <c r="B16" s="46" t="s">
        <v>31</v>
      </c>
      <c r="C16" s="56">
        <v>2607</v>
      </c>
      <c r="D16" s="59">
        <v>3390</v>
      </c>
      <c r="E16" s="56">
        <v>3970</v>
      </c>
      <c r="F16" s="56">
        <v>5353</v>
      </c>
      <c r="G16" s="56">
        <v>7420</v>
      </c>
      <c r="H16" s="1"/>
    </row>
    <row r="17" spans="1:8" ht="16.05" customHeight="1" x14ac:dyDescent="0.3">
      <c r="A17" s="45">
        <f t="shared" si="0"/>
        <v>11</v>
      </c>
      <c r="B17" s="46" t="s">
        <v>38</v>
      </c>
      <c r="C17" s="56">
        <v>2646</v>
      </c>
      <c r="D17" s="59">
        <v>3380</v>
      </c>
      <c r="E17" s="56">
        <v>3941</v>
      </c>
      <c r="F17" s="56">
        <v>4700</v>
      </c>
      <c r="G17" s="56">
        <v>6039</v>
      </c>
      <c r="H17" s="1"/>
    </row>
    <row r="18" spans="1:8" ht="16.05" customHeight="1" x14ac:dyDescent="0.3">
      <c r="A18" s="45">
        <f t="shared" si="0"/>
        <v>12</v>
      </c>
      <c r="B18" s="46" t="s">
        <v>18</v>
      </c>
      <c r="C18" s="56">
        <v>2486</v>
      </c>
      <c r="D18" s="59">
        <v>3326</v>
      </c>
      <c r="E18" s="56">
        <v>4153</v>
      </c>
      <c r="F18" s="56">
        <v>5182</v>
      </c>
      <c r="G18" s="56">
        <v>6452</v>
      </c>
      <c r="H18" s="1"/>
    </row>
    <row r="19" spans="1:8" ht="16.05" customHeight="1" x14ac:dyDescent="0.3">
      <c r="A19" s="45">
        <f t="shared" si="0"/>
        <v>13</v>
      </c>
      <c r="B19" s="46" t="s">
        <v>26</v>
      </c>
      <c r="C19" s="56">
        <v>2523</v>
      </c>
      <c r="D19" s="59">
        <v>3289</v>
      </c>
      <c r="E19" s="56">
        <v>3831</v>
      </c>
      <c r="F19" s="56">
        <v>4271</v>
      </c>
      <c r="G19" s="56">
        <v>5825</v>
      </c>
      <c r="H19" s="1"/>
    </row>
    <row r="20" spans="1:8" ht="16.05" customHeight="1" x14ac:dyDescent="0.3">
      <c r="A20" s="45">
        <f t="shared" si="0"/>
        <v>14</v>
      </c>
      <c r="B20" s="46" t="s">
        <v>42</v>
      </c>
      <c r="C20" s="56">
        <v>2431</v>
      </c>
      <c r="D20" s="59">
        <v>3147</v>
      </c>
      <c r="E20" s="56">
        <v>3898</v>
      </c>
      <c r="F20" s="56">
        <v>4682</v>
      </c>
      <c r="G20" s="56">
        <v>6991</v>
      </c>
      <c r="H20" s="1"/>
    </row>
    <row r="21" spans="1:8" ht="16.05" customHeight="1" x14ac:dyDescent="0.3">
      <c r="A21" s="45">
        <f t="shared" si="0"/>
        <v>15</v>
      </c>
      <c r="B21" s="46" t="s">
        <v>21</v>
      </c>
      <c r="C21" s="56">
        <v>2391</v>
      </c>
      <c r="D21" s="59">
        <v>3147</v>
      </c>
      <c r="E21" s="56">
        <v>3798</v>
      </c>
      <c r="F21" s="56">
        <v>5144</v>
      </c>
      <c r="G21" s="56">
        <v>7056</v>
      </c>
      <c r="H21" s="1"/>
    </row>
    <row r="22" spans="1:8" ht="16.05" customHeight="1" x14ac:dyDescent="0.3">
      <c r="A22" s="45">
        <f t="shared" si="0"/>
        <v>16</v>
      </c>
      <c r="B22" s="46" t="s">
        <v>29</v>
      </c>
      <c r="C22" s="56">
        <v>2423</v>
      </c>
      <c r="D22" s="59">
        <v>3062</v>
      </c>
      <c r="E22" s="56">
        <v>3587</v>
      </c>
      <c r="F22" s="56">
        <v>4390</v>
      </c>
      <c r="G22" s="56">
        <v>5752</v>
      </c>
      <c r="H22" s="1"/>
    </row>
    <row r="23" spans="1:8" ht="16.05" customHeight="1" x14ac:dyDescent="0.3">
      <c r="A23" s="45">
        <f t="shared" si="0"/>
        <v>17</v>
      </c>
      <c r="B23" s="46" t="s">
        <v>43</v>
      </c>
      <c r="C23" s="56">
        <v>2369</v>
      </c>
      <c r="D23" s="59">
        <v>3060</v>
      </c>
      <c r="E23" s="56">
        <v>3737</v>
      </c>
      <c r="F23" s="56">
        <v>4873</v>
      </c>
      <c r="G23" s="56">
        <v>6573</v>
      </c>
      <c r="H23" s="1"/>
    </row>
    <row r="24" spans="1:8" ht="16.05" customHeight="1" x14ac:dyDescent="0.3">
      <c r="A24" s="45">
        <f t="shared" si="0"/>
        <v>18</v>
      </c>
      <c r="B24" s="46" t="s">
        <v>51</v>
      </c>
      <c r="C24" s="56">
        <v>2313</v>
      </c>
      <c r="D24" s="59">
        <v>2991</v>
      </c>
      <c r="E24" s="56">
        <v>3620</v>
      </c>
      <c r="F24" s="56">
        <v>4451</v>
      </c>
      <c r="G24" s="56">
        <v>5749</v>
      </c>
      <c r="H24" s="1"/>
    </row>
    <row r="25" spans="1:8" ht="16.05" customHeight="1" x14ac:dyDescent="0.3">
      <c r="A25" s="45">
        <f t="shared" si="0"/>
        <v>19</v>
      </c>
      <c r="B25" s="46" t="s">
        <v>49</v>
      </c>
      <c r="C25" s="56">
        <v>2141</v>
      </c>
      <c r="D25" s="59">
        <v>2941</v>
      </c>
      <c r="E25" s="56">
        <v>3398</v>
      </c>
      <c r="F25" s="56">
        <v>4375</v>
      </c>
      <c r="G25" s="56">
        <v>6031</v>
      </c>
      <c r="H25" s="1"/>
    </row>
    <row r="26" spans="1:8" ht="16.05" customHeight="1" x14ac:dyDescent="0.3">
      <c r="A26" s="45">
        <f t="shared" si="0"/>
        <v>20</v>
      </c>
      <c r="B26" s="46" t="s">
        <v>44</v>
      </c>
      <c r="C26" s="56">
        <v>2061</v>
      </c>
      <c r="D26" s="59">
        <v>2678</v>
      </c>
      <c r="E26" s="56">
        <v>3219</v>
      </c>
      <c r="F26" s="56">
        <v>4319</v>
      </c>
      <c r="G26" s="56">
        <v>5765</v>
      </c>
      <c r="H26" s="1"/>
    </row>
    <row r="27" spans="1:8" ht="16.05" customHeight="1" x14ac:dyDescent="0.3">
      <c r="A27" s="45">
        <f t="shared" si="0"/>
        <v>21</v>
      </c>
      <c r="B27" s="46" t="s">
        <v>40</v>
      </c>
      <c r="C27" s="56">
        <v>2022</v>
      </c>
      <c r="D27" s="59">
        <v>2654</v>
      </c>
      <c r="E27" s="56">
        <v>3230</v>
      </c>
      <c r="F27" s="56">
        <v>4388</v>
      </c>
      <c r="G27" s="56">
        <v>6267</v>
      </c>
      <c r="H27" s="1"/>
    </row>
    <row r="28" spans="1:8" ht="16.05" customHeight="1" x14ac:dyDescent="0.3">
      <c r="A28" s="45">
        <f t="shared" si="0"/>
        <v>22</v>
      </c>
      <c r="B28" s="46" t="s">
        <v>36</v>
      </c>
      <c r="C28" s="56">
        <v>1829</v>
      </c>
      <c r="D28" s="59">
        <v>2647</v>
      </c>
      <c r="E28" s="56">
        <v>3489</v>
      </c>
      <c r="F28" s="56">
        <v>4529</v>
      </c>
      <c r="G28" s="56">
        <v>5908</v>
      </c>
      <c r="H28" s="1"/>
    </row>
    <row r="29" spans="1:8" ht="16.05" customHeight="1" x14ac:dyDescent="0.3">
      <c r="A29" s="45">
        <f t="shared" si="0"/>
        <v>23</v>
      </c>
      <c r="B29" s="46" t="s">
        <v>15</v>
      </c>
      <c r="C29" s="56">
        <v>1906</v>
      </c>
      <c r="D29" s="59">
        <v>2490</v>
      </c>
      <c r="E29" s="56">
        <v>3063</v>
      </c>
      <c r="F29" s="56">
        <v>4086</v>
      </c>
      <c r="G29" s="56">
        <v>5161</v>
      </c>
      <c r="H29" s="1"/>
    </row>
    <row r="30" spans="1:8" ht="16.05" customHeight="1" x14ac:dyDescent="0.3">
      <c r="A30" s="45">
        <f t="shared" si="0"/>
        <v>24</v>
      </c>
      <c r="B30" s="46" t="s">
        <v>33</v>
      </c>
      <c r="C30" s="56">
        <v>1828</v>
      </c>
      <c r="D30" s="59">
        <v>2420</v>
      </c>
      <c r="E30" s="56">
        <v>2999</v>
      </c>
      <c r="F30" s="56">
        <v>4308</v>
      </c>
      <c r="G30" s="56">
        <v>5991</v>
      </c>
      <c r="H30" s="1"/>
    </row>
    <row r="31" spans="1:8" ht="16.05" customHeight="1" x14ac:dyDescent="0.3">
      <c r="A31" s="45">
        <f t="shared" si="0"/>
        <v>25</v>
      </c>
      <c r="B31" s="46" t="s">
        <v>10</v>
      </c>
      <c r="C31" s="56">
        <v>1825</v>
      </c>
      <c r="D31" s="59">
        <v>2411</v>
      </c>
      <c r="E31" s="56">
        <v>2956</v>
      </c>
      <c r="F31" s="56">
        <v>3564</v>
      </c>
      <c r="G31" s="56">
        <v>4680</v>
      </c>
      <c r="H31" s="1"/>
    </row>
    <row r="32" spans="1:8" ht="16.05" customHeight="1" x14ac:dyDescent="0.3">
      <c r="A32" s="45">
        <f t="shared" si="0"/>
        <v>26</v>
      </c>
      <c r="B32" s="46" t="s">
        <v>27</v>
      </c>
      <c r="C32" s="56">
        <v>1760</v>
      </c>
      <c r="D32" s="59">
        <v>2302</v>
      </c>
      <c r="E32" s="56">
        <v>2881</v>
      </c>
      <c r="F32" s="56">
        <v>4006</v>
      </c>
      <c r="G32" s="56">
        <v>5743</v>
      </c>
      <c r="H32" s="1"/>
    </row>
    <row r="33" spans="1:8" ht="16.05" customHeight="1" x14ac:dyDescent="0.3">
      <c r="A33" s="45">
        <f t="shared" si="0"/>
        <v>27</v>
      </c>
      <c r="B33" s="46" t="s">
        <v>20</v>
      </c>
      <c r="C33" s="56">
        <v>1750</v>
      </c>
      <c r="D33" s="59">
        <v>2231</v>
      </c>
      <c r="E33" s="56">
        <v>2707</v>
      </c>
      <c r="F33" s="56">
        <v>3641</v>
      </c>
      <c r="G33" s="56">
        <v>4762</v>
      </c>
      <c r="H33" s="1"/>
    </row>
    <row r="34" spans="1:8" ht="16.05" customHeight="1" x14ac:dyDescent="0.3">
      <c r="A34" s="45">
        <f t="shared" si="0"/>
        <v>28</v>
      </c>
      <c r="B34" s="46" t="s">
        <v>54</v>
      </c>
      <c r="C34" s="56">
        <v>1805</v>
      </c>
      <c r="D34" s="59">
        <v>2160</v>
      </c>
      <c r="E34" s="56">
        <v>2613</v>
      </c>
      <c r="F34" s="56">
        <v>3265</v>
      </c>
      <c r="G34" s="56">
        <v>4301</v>
      </c>
      <c r="H34" s="1"/>
    </row>
    <row r="35" spans="1:8" ht="16.05" customHeight="1" x14ac:dyDescent="0.3">
      <c r="A35" s="45">
        <f t="shared" si="0"/>
        <v>29</v>
      </c>
      <c r="B35" s="46" t="s">
        <v>48</v>
      </c>
      <c r="C35" s="56">
        <v>1645</v>
      </c>
      <c r="D35" s="59">
        <v>2151</v>
      </c>
      <c r="E35" s="56">
        <v>2694</v>
      </c>
      <c r="F35" s="56">
        <v>3430</v>
      </c>
      <c r="G35" s="56">
        <v>4314</v>
      </c>
      <c r="H35" s="1"/>
    </row>
    <row r="36" spans="1:8" ht="16.05" customHeight="1" x14ac:dyDescent="0.3">
      <c r="A36" s="45">
        <f t="shared" si="0"/>
        <v>30</v>
      </c>
      <c r="B36" s="46" t="s">
        <v>55</v>
      </c>
      <c r="C36" s="56">
        <v>1476</v>
      </c>
      <c r="D36" s="59">
        <v>1961</v>
      </c>
      <c r="E36" s="56">
        <v>2449</v>
      </c>
      <c r="F36" s="56">
        <v>3427</v>
      </c>
      <c r="G36" s="56">
        <v>5288</v>
      </c>
      <c r="H36" s="1"/>
    </row>
    <row r="37" spans="1:8" ht="16.05" customHeight="1" x14ac:dyDescent="0.3">
      <c r="A37" s="45">
        <f t="shared" si="0"/>
        <v>31</v>
      </c>
      <c r="B37" s="46" t="s">
        <v>13</v>
      </c>
      <c r="C37" s="56">
        <v>1505</v>
      </c>
      <c r="D37" s="59">
        <v>1950</v>
      </c>
      <c r="E37" s="56">
        <v>2381</v>
      </c>
      <c r="F37" s="56">
        <v>3327</v>
      </c>
      <c r="G37" s="56">
        <v>5235</v>
      </c>
      <c r="H37" s="1"/>
    </row>
    <row r="38" spans="1:8" ht="16.05" customHeight="1" x14ac:dyDescent="0.3">
      <c r="A38" s="45">
        <f t="shared" si="0"/>
        <v>32</v>
      </c>
      <c r="B38" s="46" t="s">
        <v>45</v>
      </c>
      <c r="C38" s="56">
        <v>1465</v>
      </c>
      <c r="D38" s="59">
        <v>1911</v>
      </c>
      <c r="E38" s="56">
        <v>2354</v>
      </c>
      <c r="F38" s="56">
        <v>3271</v>
      </c>
      <c r="G38" s="56">
        <v>5041</v>
      </c>
      <c r="H38" s="1"/>
    </row>
    <row r="39" spans="1:8" ht="16.05" customHeight="1" x14ac:dyDescent="0.3">
      <c r="A39" s="45">
        <f t="shared" si="0"/>
        <v>33</v>
      </c>
      <c r="B39" s="46" t="s">
        <v>32</v>
      </c>
      <c r="C39" s="56">
        <v>1475</v>
      </c>
      <c r="D39" s="59">
        <v>1911</v>
      </c>
      <c r="E39" s="56">
        <v>2130</v>
      </c>
      <c r="F39" s="56">
        <v>2902</v>
      </c>
      <c r="G39" s="56">
        <v>3908</v>
      </c>
      <c r="H39" s="1"/>
    </row>
    <row r="40" spans="1:8" ht="16.05" customHeight="1" x14ac:dyDescent="0.3">
      <c r="A40" s="45">
        <f t="shared" si="0"/>
        <v>34</v>
      </c>
      <c r="B40" s="46" t="s">
        <v>53</v>
      </c>
      <c r="C40" s="56">
        <v>1351</v>
      </c>
      <c r="D40" s="59">
        <v>1897</v>
      </c>
      <c r="E40" s="56">
        <v>2490</v>
      </c>
      <c r="F40" s="56">
        <v>3703</v>
      </c>
      <c r="G40" s="56">
        <v>5597</v>
      </c>
      <c r="H40" s="1"/>
    </row>
    <row r="41" spans="1:8" ht="16.05" customHeight="1" x14ac:dyDescent="0.3">
      <c r="A41" s="45">
        <f t="shared" si="0"/>
        <v>35</v>
      </c>
      <c r="B41" s="46" t="s">
        <v>23</v>
      </c>
      <c r="C41" s="56">
        <v>1340</v>
      </c>
      <c r="D41" s="59">
        <v>1816</v>
      </c>
      <c r="E41" s="56">
        <v>2349</v>
      </c>
      <c r="F41" s="56">
        <v>3276</v>
      </c>
      <c r="G41" s="56">
        <v>4904</v>
      </c>
      <c r="H41" s="1"/>
    </row>
    <row r="42" spans="1:8" ht="16.05" customHeight="1" x14ac:dyDescent="0.3">
      <c r="A42" s="45">
        <f t="shared" si="0"/>
        <v>36</v>
      </c>
      <c r="B42" s="46" t="s">
        <v>24</v>
      </c>
      <c r="C42" s="56">
        <v>1416</v>
      </c>
      <c r="D42" s="59">
        <v>1802</v>
      </c>
      <c r="E42" s="56">
        <v>2161</v>
      </c>
      <c r="F42" s="56">
        <v>2876</v>
      </c>
      <c r="G42" s="56">
        <v>4201</v>
      </c>
      <c r="H42" s="1"/>
    </row>
    <row r="43" spans="1:8" ht="16.05" customHeight="1" x14ac:dyDescent="0.3">
      <c r="A43" s="45">
        <f t="shared" si="0"/>
        <v>37</v>
      </c>
      <c r="B43" s="46" t="s">
        <v>25</v>
      </c>
      <c r="C43" s="56">
        <v>1347</v>
      </c>
      <c r="D43" s="59">
        <v>1755</v>
      </c>
      <c r="E43" s="56">
        <v>2185</v>
      </c>
      <c r="F43" s="56">
        <v>3016</v>
      </c>
      <c r="G43" s="56">
        <v>4108</v>
      </c>
      <c r="H43" s="1"/>
    </row>
    <row r="44" spans="1:8" ht="16.05" customHeight="1" x14ac:dyDescent="0.3">
      <c r="A44" s="45">
        <f t="shared" si="0"/>
        <v>38</v>
      </c>
      <c r="B44" s="46" t="s">
        <v>34</v>
      </c>
      <c r="C44" s="56">
        <v>1318</v>
      </c>
      <c r="D44" s="59">
        <v>1715</v>
      </c>
      <c r="E44" s="56">
        <v>2131</v>
      </c>
      <c r="F44" s="56">
        <v>3028</v>
      </c>
      <c r="G44" s="56">
        <v>4700</v>
      </c>
      <c r="H44" s="1"/>
    </row>
    <row r="45" spans="1:8" ht="16.05" customHeight="1" x14ac:dyDescent="0.3">
      <c r="A45" s="45">
        <f t="shared" si="0"/>
        <v>39</v>
      </c>
      <c r="B45" s="46" t="s">
        <v>47</v>
      </c>
      <c r="C45" s="56">
        <v>1355</v>
      </c>
      <c r="D45" s="59">
        <v>1708</v>
      </c>
      <c r="E45" s="56">
        <v>2064</v>
      </c>
      <c r="F45" s="56">
        <v>2779</v>
      </c>
      <c r="G45" s="56">
        <v>4098</v>
      </c>
      <c r="H45" s="1"/>
    </row>
    <row r="46" spans="1:8" ht="16.05" customHeight="1" x14ac:dyDescent="0.3">
      <c r="A46" s="45">
        <f t="shared" si="0"/>
        <v>40</v>
      </c>
      <c r="B46" s="46" t="s">
        <v>50</v>
      </c>
      <c r="C46" s="56">
        <v>1274</v>
      </c>
      <c r="D46" s="59">
        <v>1662</v>
      </c>
      <c r="E46" s="56">
        <v>2038</v>
      </c>
      <c r="F46" s="56">
        <v>2711</v>
      </c>
      <c r="G46" s="56">
        <v>4091</v>
      </c>
      <c r="H46" s="1"/>
    </row>
    <row r="47" spans="1:8" ht="16.05" customHeight="1" x14ac:dyDescent="0.3">
      <c r="A47" s="45">
        <f t="shared" si="0"/>
        <v>41</v>
      </c>
      <c r="B47" s="46" t="s">
        <v>46</v>
      </c>
      <c r="C47" s="56">
        <v>1303</v>
      </c>
      <c r="D47" s="59">
        <v>1640</v>
      </c>
      <c r="E47" s="56">
        <v>1998</v>
      </c>
      <c r="F47" s="56">
        <v>2746</v>
      </c>
      <c r="G47" s="56">
        <v>4168</v>
      </c>
      <c r="H47" s="1"/>
    </row>
    <row r="48" spans="1:8" ht="16.05" customHeight="1" x14ac:dyDescent="0.3">
      <c r="A48" s="45">
        <f t="shared" si="0"/>
        <v>42</v>
      </c>
      <c r="B48" s="46" t="s">
        <v>41</v>
      </c>
      <c r="C48" s="56">
        <v>1260</v>
      </c>
      <c r="D48" s="59">
        <v>1612</v>
      </c>
      <c r="E48" s="56">
        <v>2017</v>
      </c>
      <c r="F48" s="56">
        <v>2801</v>
      </c>
      <c r="G48" s="56">
        <v>4314</v>
      </c>
      <c r="H48" s="1"/>
    </row>
    <row r="49" spans="1:8" ht="16.05" customHeight="1" x14ac:dyDescent="0.3">
      <c r="A49" s="45">
        <f t="shared" si="0"/>
        <v>43</v>
      </c>
      <c r="B49" s="46" t="s">
        <v>17</v>
      </c>
      <c r="C49" s="56">
        <v>1171</v>
      </c>
      <c r="D49" s="59">
        <v>1526</v>
      </c>
      <c r="E49" s="56">
        <v>1894</v>
      </c>
      <c r="F49" s="56">
        <v>2619</v>
      </c>
      <c r="G49" s="56">
        <v>3915</v>
      </c>
      <c r="H49" s="1"/>
    </row>
    <row r="50" spans="1:8" ht="16.05" customHeight="1" x14ac:dyDescent="0.3">
      <c r="A50" s="45">
        <f t="shared" si="0"/>
        <v>44</v>
      </c>
      <c r="B50" s="46" t="s">
        <v>8</v>
      </c>
      <c r="C50" s="56">
        <v>1093</v>
      </c>
      <c r="D50" s="59">
        <v>1467</v>
      </c>
      <c r="E50" s="56">
        <v>1853</v>
      </c>
      <c r="F50" s="56">
        <v>2707</v>
      </c>
      <c r="G50" s="56">
        <v>4135</v>
      </c>
      <c r="H50" s="1"/>
    </row>
    <row r="51" spans="1:8" ht="16.05" customHeight="1" x14ac:dyDescent="0.3">
      <c r="A51" s="45">
        <f t="shared" si="0"/>
        <v>45</v>
      </c>
      <c r="B51" s="46" t="s">
        <v>37</v>
      </c>
      <c r="C51" s="56">
        <v>1043</v>
      </c>
      <c r="D51" s="59">
        <v>1405</v>
      </c>
      <c r="E51" s="56">
        <v>1772</v>
      </c>
      <c r="F51" s="56">
        <v>2598</v>
      </c>
      <c r="G51" s="56">
        <v>4266</v>
      </c>
      <c r="H51" s="1"/>
    </row>
    <row r="52" spans="1:8" ht="16.05" customHeight="1" x14ac:dyDescent="0.3">
      <c r="A52" s="45">
        <f t="shared" si="0"/>
        <v>46</v>
      </c>
      <c r="B52" s="46" t="s">
        <v>58</v>
      </c>
      <c r="C52" s="56">
        <v>1021</v>
      </c>
      <c r="D52" s="59">
        <v>1391</v>
      </c>
      <c r="E52" s="56">
        <v>1741</v>
      </c>
      <c r="F52" s="56">
        <v>2510</v>
      </c>
      <c r="G52" s="56">
        <v>3972</v>
      </c>
      <c r="H52" s="1"/>
    </row>
    <row r="53" spans="1:8" ht="16.05" customHeight="1" x14ac:dyDescent="0.3">
      <c r="A53" s="45">
        <f t="shared" si="0"/>
        <v>47</v>
      </c>
      <c r="B53" s="46" t="s">
        <v>14</v>
      </c>
      <c r="C53" s="56">
        <v>1078</v>
      </c>
      <c r="D53" s="59">
        <v>1384</v>
      </c>
      <c r="E53" s="56">
        <v>1729</v>
      </c>
      <c r="F53" s="56">
        <v>2474</v>
      </c>
      <c r="G53" s="56">
        <v>3406</v>
      </c>
      <c r="H53" s="1"/>
    </row>
    <row r="54" spans="1:8" ht="16.05" customHeight="1" x14ac:dyDescent="0.3">
      <c r="A54" s="49" t="s">
        <v>63</v>
      </c>
      <c r="B54" s="47" t="s">
        <v>19</v>
      </c>
      <c r="C54" s="56">
        <v>984</v>
      </c>
      <c r="D54" s="59">
        <v>1342</v>
      </c>
      <c r="E54" s="56">
        <v>1703</v>
      </c>
      <c r="F54" s="56">
        <v>2384</v>
      </c>
      <c r="G54" s="56">
        <v>3699</v>
      </c>
      <c r="H54" s="1"/>
    </row>
    <row r="55" spans="1:8" ht="16.05" customHeight="1" x14ac:dyDescent="0.3">
      <c r="A55" s="45">
        <v>48</v>
      </c>
      <c r="B55" s="46" t="s">
        <v>56</v>
      </c>
      <c r="C55" s="56">
        <v>974</v>
      </c>
      <c r="D55" s="59">
        <v>1263</v>
      </c>
      <c r="E55" s="56">
        <v>1555</v>
      </c>
      <c r="F55" s="56">
        <v>2147</v>
      </c>
      <c r="G55" s="56">
        <v>3269</v>
      </c>
      <c r="H55" s="1"/>
    </row>
    <row r="56" spans="1:8" ht="16.05" customHeight="1" x14ac:dyDescent="0.3">
      <c r="A56" s="45">
        <v>49</v>
      </c>
      <c r="B56" s="46" t="s">
        <v>57</v>
      </c>
      <c r="C56" s="56">
        <v>948</v>
      </c>
      <c r="D56" s="59">
        <v>1221</v>
      </c>
      <c r="E56" s="56">
        <v>1488</v>
      </c>
      <c r="F56" s="56">
        <v>2032</v>
      </c>
      <c r="G56" s="56">
        <v>3064</v>
      </c>
      <c r="H56" s="1"/>
    </row>
    <row r="57" spans="1:8" ht="16.05" customHeight="1" x14ac:dyDescent="0.3">
      <c r="A57" s="45">
        <v>50</v>
      </c>
      <c r="B57" s="46" t="s">
        <v>52</v>
      </c>
      <c r="C57" s="56">
        <v>461</v>
      </c>
      <c r="D57" s="59">
        <v>613</v>
      </c>
      <c r="E57" s="56">
        <v>791</v>
      </c>
      <c r="F57" s="56">
        <v>1154</v>
      </c>
      <c r="G57" s="56">
        <v>1831</v>
      </c>
      <c r="H57" s="1"/>
    </row>
    <row r="58" spans="1:8" x14ac:dyDescent="0.3">
      <c r="A58" s="1"/>
      <c r="B58" s="1"/>
      <c r="C58" s="57"/>
      <c r="D58" s="57"/>
      <c r="E58" s="57"/>
      <c r="F58" s="57"/>
      <c r="G58" s="57"/>
      <c r="H58" s="1"/>
    </row>
    <row r="59" spans="1:8" x14ac:dyDescent="0.3">
      <c r="A59" s="1"/>
      <c r="B59" s="76" t="s">
        <v>86</v>
      </c>
      <c r="C59" s="77">
        <f>AVERAGE(C7:C57)</f>
        <v>1960.5686274509803</v>
      </c>
      <c r="D59" s="77">
        <f t="shared" ref="D59:G59" si="1">AVERAGE(D7:D57)</f>
        <v>2544.9803921568628</v>
      </c>
      <c r="E59" s="77">
        <f t="shared" si="1"/>
        <v>3081.3333333333335</v>
      </c>
      <c r="F59" s="77">
        <f t="shared" si="1"/>
        <v>3987.5294117647059</v>
      </c>
      <c r="G59" s="77">
        <f t="shared" si="1"/>
        <v>5387.4705882352937</v>
      </c>
      <c r="H59" s="1"/>
    </row>
    <row r="60" spans="1:8" ht="9.6" customHeight="1" x14ac:dyDescent="0.3">
      <c r="A60" s="1"/>
      <c r="B60" s="57"/>
      <c r="C60" s="75"/>
      <c r="D60" s="75"/>
      <c r="E60" s="75"/>
      <c r="F60" s="75"/>
      <c r="G60" s="75"/>
      <c r="H60" s="1"/>
    </row>
    <row r="61" spans="1:8" x14ac:dyDescent="0.3">
      <c r="A61" s="4" t="s">
        <v>59</v>
      </c>
      <c r="B61" s="4"/>
      <c r="C61" s="4"/>
      <c r="D61" s="1"/>
      <c r="E61" s="1"/>
      <c r="F61" s="1"/>
      <c r="G61" s="1"/>
      <c r="H61" s="1"/>
    </row>
    <row r="62" spans="1:8" x14ac:dyDescent="0.3">
      <c r="A62" s="34" t="s">
        <v>68</v>
      </c>
      <c r="B62" s="1"/>
      <c r="C62" s="1"/>
      <c r="D62" s="1"/>
      <c r="E62" s="1"/>
      <c r="F62" s="1"/>
      <c r="G62" s="1"/>
      <c r="H62" s="1"/>
    </row>
    <row r="63" spans="1:8" x14ac:dyDescent="0.3">
      <c r="A63" s="1" t="s">
        <v>67</v>
      </c>
      <c r="B63" s="1"/>
      <c r="C63" s="1"/>
      <c r="D63" s="1"/>
      <c r="E63" s="1"/>
      <c r="F63" s="1"/>
      <c r="G63" s="1"/>
      <c r="H63" s="1"/>
    </row>
    <row r="64" spans="1:8" x14ac:dyDescent="0.3">
      <c r="A64" s="1" t="s">
        <v>70</v>
      </c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"/>
      <c r="B67" s="1"/>
      <c r="C67" s="1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</sheetData>
  <sortState xmlns:xlrd2="http://schemas.microsoft.com/office/spreadsheetml/2017/richdata2" ref="B7:G57">
    <sortCondition descending="1" ref="D7:D57"/>
  </sortState>
  <mergeCells count="1">
    <mergeCell ref="C5:G5"/>
  </mergeCells>
  <hyperlinks>
    <hyperlink ref="B21" r:id="rId1" display="https://www.insurance.com/home-and-renters-insurance/homeowners-insurance-in-alabama/" xr:uid="{4B2AA486-D9F3-43FE-9434-8AA112598813}"/>
    <hyperlink ref="B45" r:id="rId2" display="https://www.insurance.com/home-and-renters-insurance/best-homeowners-insurance-in-alaska/" xr:uid="{FBCF76C0-6D11-48A7-BC49-54CF2F60E625}"/>
    <hyperlink ref="B29" r:id="rId3" display="https://www.insurance.com/home-and-renters-insurance/homeowners-insurance-in-arizona/" xr:uid="{9287E294-51CE-4B7E-BC5B-45411DA0EB01}"/>
    <hyperlink ref="B12" r:id="rId4" display="https://www.insurance.com/home-and-renters-insurance/best-homeowners-insurance-in-arkansas/" xr:uid="{4FEC8881-F9CE-417A-A176-EDA3C093E2E7}"/>
    <hyperlink ref="B51" r:id="rId5" display="https://www.insurance.com/california-homeowners-insurance" xr:uid="{87061C68-CE53-4367-BC90-D8C5F4313678}"/>
    <hyperlink ref="B11" r:id="rId6" display="https://www.insurance.com/home-and-renters-insurance/homeowners-insurance-in-colorado/" xr:uid="{D003C1A7-6811-447B-B910-9332728C80A1}"/>
    <hyperlink ref="B33" r:id="rId7" display="https://www.insurance.com/home-and-renters-insurance/best-homeowners-insurance-in-connecticut/" xr:uid="{FB22008D-9183-46A2-B2C4-35DBE345D06B}"/>
    <hyperlink ref="B53" r:id="rId8" display="https://www.insurance.com/home-and-renters-insurance/best-homeowners-insurance-in-delaware/" xr:uid="{C328D0A1-F7D3-4269-B148-3857D1D7FB80}"/>
    <hyperlink ref="B10" r:id="rId9" display="https://www.insurance.com/home-and-renters-insurance/coverage/florida-homeowners-insurance" xr:uid="{60184311-1AD0-40B9-9D08-3C662F214BE3}"/>
    <hyperlink ref="B32" r:id="rId10" display="https://www.insurance.com/georgia-homeowners-insurance" xr:uid="{A32A6D57-0C5C-453B-8D4D-7F1C65CFFEDC}"/>
    <hyperlink ref="B57" r:id="rId11" display="https://www.insurance.com/home-and-renters-insurance/cheap-homeowners-insurance-in-hawaii/" xr:uid="{7D928F85-EBE0-481C-B0EA-45230BF633C9}"/>
    <hyperlink ref="B36" r:id="rId12" display="https://www.insurance.com/home-and-renters-insurance/best-homeowners-insurance-in-idaho/" xr:uid="{915DEAE5-4135-4F08-A974-585F25FAB382}"/>
    <hyperlink ref="B22" r:id="rId13" display="https://www.insurance.com/home-and-renters-insurance/homeowners-insurance-in-illinois/" xr:uid="{13F15B6C-2F08-4507-8ADF-73E50A9018F1}"/>
    <hyperlink ref="B24" r:id="rId14" display="https://www.insurance.com/home-and-renters-insurance/homeowners-insurance-in-indiana/" xr:uid="{ED1B39D0-A3C5-4A52-A882-0C42738454E7}"/>
    <hyperlink ref="B27" r:id="rId15" display="https://www.insurance.com/home-and-renters-insurance/best-homeowners-insurance-in-iowa/" xr:uid="{81C47329-E352-4088-B211-1B74F07FFBCB}"/>
    <hyperlink ref="B8" r:id="rId16" display="https://www.insurance.com/home-and-renters-insurance/best-homeowners-insurance-in-kansas/" xr:uid="{DBF34103-34E1-45AD-AD96-0E3C447BF4DE}"/>
    <hyperlink ref="B18" r:id="rId17" display="https://www.insurance.com/home-and-renters-insurance/best-homeowners-insurance-in-kentucky/" xr:uid="{3B2FEF79-C4E6-4F80-9491-29FA3C8CBD93}"/>
    <hyperlink ref="B14" r:id="rId18" display="https://www.insurance.com/louisiana-homeowners-insurance" xr:uid="{451D865D-955E-449A-84F3-AC59EF8E1868}"/>
    <hyperlink ref="B52" r:id="rId19" display="https://www.insurance.com/home-and-renters-insurance/best-homeowners-insurance-in-maine/" xr:uid="{82A13E2B-A629-4990-A5E0-3DB4BF52A121}"/>
    <hyperlink ref="B44" r:id="rId20" display="https://www.insurance.com/homeowners-insurance-maryland" xr:uid="{1CFFFEEF-5608-4397-964E-F6CB54B9D6D0}"/>
    <hyperlink ref="B47" r:id="rId21" display="https://www.insurance.com/massachusetts-homeowners-insurance" xr:uid="{396E72AB-A1A4-48ED-9C7C-FB0B193AF0BD}"/>
    <hyperlink ref="B31" r:id="rId22" display="https://www.insurance.com/michigan-homeowners-insurance" xr:uid="{13CDCD24-D8FD-464B-B4AB-39AF8CFD07F0}"/>
    <hyperlink ref="B30" r:id="rId23" display="https://www.insurance.com/home-and-renters-insurance/best-homeowners-insurance-in-minnesota/" xr:uid="{2078A2C9-7B3C-42F1-97EE-6924856BDA59}"/>
    <hyperlink ref="B17" r:id="rId24" display="https://www.insurance.com/home-and-renters-insurance/best-homeowners-insurance-in-mississippi/" xr:uid="{E77A4998-6D8D-4AF6-8590-D875945F0E0F}"/>
    <hyperlink ref="B15" r:id="rId25" display="https://www.insurance.com/home-and-renters-insurance/best-homeowners-insurance-in-missouri/" xr:uid="{1ED3273E-42E4-4815-B25F-31B31B92391E}"/>
    <hyperlink ref="B19" r:id="rId26" display="https://www.insurance.com/home-and-renters-insurance/best-homeowners-insurance-in-montana/" xr:uid="{AB128ABF-D45C-48E9-8237-49335901A31F}"/>
    <hyperlink ref="B9" r:id="rId27" display="https://www.insurance.com/home-and-renters-insurance/best-homeowners-insurance-in-nebraska/" xr:uid="{43E4B2C8-3F68-411A-BB39-BEE1B46EF944}"/>
    <hyperlink ref="B50" r:id="rId28" display="https://www.insurance.com/home-and-renters-insurance/best-homeowners-insurance-in-nevada/" xr:uid="{FE8F0212-D13C-45B2-896F-03CEBA446EBE}"/>
    <hyperlink ref="B56" r:id="rId29" display="https://www.insurance.com/home-and-renters-insurance/best-homeowners-insurance-in-new-hampshire/" xr:uid="{9F893232-2D93-4946-B4B6-9F7CAFE634FF}"/>
    <hyperlink ref="B49" r:id="rId30" display="https://www.insurance.com/home-and-renters-insurance/coverage/new-jersey-homeowners-insurance" xr:uid="{7818B152-17EE-4F62-8D95-A190F72905BF}"/>
    <hyperlink ref="B28" r:id="rId31" display="https://www.insurance.com/home-and-renters-insurance/best-homeowners-insurance-in-new-mexico/" xr:uid="{F462A517-6FAB-44A4-8FF8-ADE6CBB50E1F}"/>
    <hyperlink ref="B41" r:id="rId32" display="https://www.insurance.com/new-york-homeowners-insurance" xr:uid="{7EA65D34-D1C9-410D-8AD2-4C0CDC582761}"/>
    <hyperlink ref="B25" r:id="rId33" display="https://www.insurance.com/north-carolina-homeowners-insurance" xr:uid="{F199F4CF-82A3-4A77-950C-C192D09F8DC3}"/>
    <hyperlink ref="B20" r:id="rId34" display="https://www.insurance.com/home-and-renters-insurance/best-homeowners-insurance-in-north-dakota/" xr:uid="{D9DE9860-4964-45AF-BFA8-AE6C326917CE}"/>
    <hyperlink ref="B34" r:id="rId35" display="https://www.insurance.com/ohio-homeowners-insurance" xr:uid="{0EFA378D-A8B7-4817-9094-C1FA40E610D5}"/>
    <hyperlink ref="B7" r:id="rId36" display="https://www.insurance.com/home-and-renters-insurance/best-homeowners-insurance-in-oklahoma/" xr:uid="{63CE4069-1EC9-4C12-806B-C843979A05F4}"/>
    <hyperlink ref="B43" r:id="rId37" display="https://www.insurance.com/home-and-renters-insurance/best-homeowners-insurance-in-oregon/" xr:uid="{869589CA-04E3-41A1-BF1D-F99BB1513AC1}"/>
    <hyperlink ref="B39" r:id="rId38" display="https://www.insurance.com/pennsylvania-homeowners-insurance" xr:uid="{D33347D2-C337-4705-A046-6F98209082E7}"/>
    <hyperlink ref="B37" r:id="rId39" display="https://www.insurance.com/home-and-renters-insurance/best-homeowners-insurance-in-rhode-island/" xr:uid="{056F63D0-83F5-44ED-A767-687C3B5FAFDE}"/>
    <hyperlink ref="B26" r:id="rId40" display="https://www.insurance.com/south-carolina-homeowners-insurance" xr:uid="{C66A2441-D55F-49F1-967E-E2EEB7C75089}"/>
    <hyperlink ref="B16" r:id="rId41" display="https://www.insurance.com/home-and-renters-insurance/best-homeowners-insurance-in-south-dakota/" xr:uid="{22412090-BF4F-4D7D-AEA2-17204801246E}"/>
    <hyperlink ref="B23" r:id="rId42" display="https://www.insurance.com/home-and-renters-insurance/homeowners-insurance-in-tennessee/" xr:uid="{2147CA77-E655-4354-A09B-FD741691B73C}"/>
    <hyperlink ref="B13" r:id="rId43" display="https://www.insurance.com/home-and-renters-insurance/coverage/texas-homeowners-insurance" xr:uid="{BEC8B5D3-300F-4FD8-878B-D1DF0C2A3474}"/>
    <hyperlink ref="B42" r:id="rId44" display="https://www.insurance.com/home-and-renters-insurance/best-homeowners-insurance-in-utah/" xr:uid="{274475FB-0336-4568-8791-064195C07748}"/>
    <hyperlink ref="B55" r:id="rId45" display="https://www.insurance.com/home-and-renters-insurance/best-homeowners-insurance-in-vermont/" xr:uid="{1BC00B81-2EA9-4BFB-897D-0FBA920FA2F3}"/>
    <hyperlink ref="B35" r:id="rId46" display="https://www.insurance.com/virginia-home-insurance" xr:uid="{0B56D4EF-852B-4088-B5D9-5BE238ABC00A}"/>
    <hyperlink ref="B48" r:id="rId47" display="https://www.insurance.com/homeowners-insurance-washington" xr:uid="{678AEC68-EFBC-45DC-86E2-3F7639209282}"/>
    <hyperlink ref="B38" r:id="rId48" display="https://www.insurance.com/home-and-renters-insurance/best-homeowners-insurance-in-west-virginia/" xr:uid="{E5FC0D20-DEAB-42A2-B1EC-A834A8C0EBFC}"/>
    <hyperlink ref="B46" r:id="rId49" display="https://www.insurance.com/home-and-renters-insurance/homeowners-insurance-in-wisconsin/" xr:uid="{721178C7-068F-44C1-B9E1-FE4507173937}"/>
    <hyperlink ref="B40" r:id="rId50" display="https://www.insurance.com/home-and-renters-insurance/best-homeowners-insurance-in-wyoming/" xr:uid="{F69109B1-7F2D-40B9-A091-D19E1A268F8E}"/>
    <hyperlink ref="A62" r:id="rId51" xr:uid="{9D5BDF59-4618-4FFA-A7B6-628FB9B8C800}"/>
  </hyperlinks>
  <pageMargins left="0.2" right="0.2" top="0.3" bottom="0.3" header="0.3" footer="0.05"/>
  <pageSetup scale="74" orientation="portrait" horizontalDpi="0" verticalDpi="0" r:id="rId5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53D2-6B63-4519-ACB3-02B0D9A44B8C}">
  <sheetPr>
    <pageSetUpPr fitToPage="1"/>
  </sheetPr>
  <dimension ref="A1:F67"/>
  <sheetViews>
    <sheetView workbookViewId="0">
      <selection activeCell="B15" sqref="B15"/>
    </sheetView>
  </sheetViews>
  <sheetFormatPr defaultRowHeight="14.4" x14ac:dyDescent="0.3"/>
  <cols>
    <col min="1" max="1" width="5" customWidth="1"/>
    <col min="2" max="2" width="19.5546875" customWidth="1"/>
    <col min="3" max="4" width="14.6640625" customWidth="1"/>
    <col min="5" max="5" width="14.77734375" customWidth="1"/>
    <col min="6" max="6" width="14.33203125" customWidth="1"/>
  </cols>
  <sheetData>
    <row r="1" spans="1:6" ht="18" x14ac:dyDescent="0.35">
      <c r="A1" s="6" t="s">
        <v>85</v>
      </c>
      <c r="B1" s="1"/>
      <c r="C1" s="1"/>
      <c r="D1" s="1"/>
      <c r="E1" s="1"/>
      <c r="F1" s="1"/>
    </row>
    <row r="2" spans="1:6" ht="12" customHeight="1" x14ac:dyDescent="0.3">
      <c r="A2" s="1"/>
      <c r="B2" s="1"/>
      <c r="C2" s="1"/>
      <c r="D2" s="1"/>
      <c r="E2" s="1"/>
      <c r="F2" s="1"/>
    </row>
    <row r="3" spans="1:6" x14ac:dyDescent="0.3">
      <c r="A3" s="38" t="s">
        <v>69</v>
      </c>
      <c r="B3" s="1"/>
      <c r="C3" s="1"/>
      <c r="D3" s="1"/>
      <c r="E3" s="1"/>
      <c r="F3" s="1"/>
    </row>
    <row r="4" spans="1:6" ht="5.4" customHeight="1" x14ac:dyDescent="0.3">
      <c r="A4" s="1"/>
      <c r="B4" s="1"/>
      <c r="C4" s="1"/>
      <c r="D4" s="1"/>
      <c r="E4" s="1"/>
      <c r="F4" s="1"/>
    </row>
    <row r="5" spans="1:6" ht="15" thickBot="1" x14ac:dyDescent="0.35">
      <c r="A5" s="39"/>
      <c r="B5" s="40" t="s">
        <v>5</v>
      </c>
      <c r="C5" s="41" t="s">
        <v>77</v>
      </c>
      <c r="D5" s="41" t="s">
        <v>79</v>
      </c>
      <c r="E5" s="41" t="s">
        <v>78</v>
      </c>
      <c r="F5" s="41" t="s">
        <v>87</v>
      </c>
    </row>
    <row r="6" spans="1:6" x14ac:dyDescent="0.3">
      <c r="A6" s="42">
        <v>1</v>
      </c>
      <c r="B6" s="37" t="s">
        <v>16</v>
      </c>
      <c r="C6" s="63">
        <v>2400</v>
      </c>
      <c r="D6" s="63">
        <v>5858</v>
      </c>
      <c r="E6" s="63">
        <f t="shared" ref="E6:E37" si="0">SUM(C6:D6)</f>
        <v>8258</v>
      </c>
      <c r="F6" s="63">
        <f>E6/12</f>
        <v>688.16666666666663</v>
      </c>
    </row>
    <row r="7" spans="1:6" x14ac:dyDescent="0.3">
      <c r="A7" s="45">
        <f>A6+1</f>
        <v>2</v>
      </c>
      <c r="B7" s="48" t="s">
        <v>9</v>
      </c>
      <c r="C7" s="13">
        <v>3264</v>
      </c>
      <c r="D7" s="13">
        <v>4419</v>
      </c>
      <c r="E7" s="13">
        <f t="shared" si="0"/>
        <v>7683</v>
      </c>
      <c r="F7" s="13">
        <f t="shared" ref="F7:F56" si="1">E7/12</f>
        <v>640.25</v>
      </c>
    </row>
    <row r="8" spans="1:6" x14ac:dyDescent="0.3">
      <c r="A8" s="45">
        <f t="shared" ref="A8:A56" si="2">A7+1</f>
        <v>3</v>
      </c>
      <c r="B8" s="48" t="s">
        <v>12</v>
      </c>
      <c r="C8" s="13">
        <v>2892</v>
      </c>
      <c r="D8" s="13">
        <v>4099</v>
      </c>
      <c r="E8" s="13">
        <f t="shared" si="0"/>
        <v>6991</v>
      </c>
      <c r="F8" s="13">
        <f t="shared" si="1"/>
        <v>582.58333333333337</v>
      </c>
    </row>
    <row r="9" spans="1:6" x14ac:dyDescent="0.3">
      <c r="A9" s="45">
        <f t="shared" si="2"/>
        <v>4</v>
      </c>
      <c r="B9" s="48" t="s">
        <v>30</v>
      </c>
      <c r="C9" s="13">
        <v>2100</v>
      </c>
      <c r="D9" s="13">
        <v>4843</v>
      </c>
      <c r="E9" s="13">
        <f t="shared" si="0"/>
        <v>6943</v>
      </c>
      <c r="F9" s="13">
        <f t="shared" si="1"/>
        <v>578.58333333333337</v>
      </c>
    </row>
    <row r="10" spans="1:6" x14ac:dyDescent="0.3">
      <c r="A10" s="45">
        <f t="shared" si="2"/>
        <v>5</v>
      </c>
      <c r="B10" s="48" t="s">
        <v>39</v>
      </c>
      <c r="C10" s="13">
        <v>1932</v>
      </c>
      <c r="D10" s="13">
        <v>4800</v>
      </c>
      <c r="E10" s="13">
        <f t="shared" si="0"/>
        <v>6732</v>
      </c>
      <c r="F10" s="13">
        <f t="shared" si="1"/>
        <v>561</v>
      </c>
    </row>
    <row r="11" spans="1:6" x14ac:dyDescent="0.3">
      <c r="A11" s="45">
        <f t="shared" si="2"/>
        <v>6</v>
      </c>
      <c r="B11" s="48" t="s">
        <v>11</v>
      </c>
      <c r="C11" s="13">
        <v>2988</v>
      </c>
      <c r="D11" s="13">
        <v>3594</v>
      </c>
      <c r="E11" s="13">
        <f t="shared" si="0"/>
        <v>6582</v>
      </c>
      <c r="F11" s="13">
        <f t="shared" si="1"/>
        <v>548.5</v>
      </c>
    </row>
    <row r="12" spans="1:6" x14ac:dyDescent="0.3">
      <c r="A12" s="45">
        <f t="shared" si="2"/>
        <v>7</v>
      </c>
      <c r="B12" s="48" t="s">
        <v>22</v>
      </c>
      <c r="C12" s="13">
        <v>2316</v>
      </c>
      <c r="D12" s="13">
        <v>3958</v>
      </c>
      <c r="E12" s="13">
        <f t="shared" si="0"/>
        <v>6274</v>
      </c>
      <c r="F12" s="13">
        <f t="shared" si="1"/>
        <v>522.83333333333337</v>
      </c>
    </row>
    <row r="13" spans="1:6" x14ac:dyDescent="0.3">
      <c r="A13" s="45">
        <f t="shared" si="2"/>
        <v>8</v>
      </c>
      <c r="B13" s="48" t="s">
        <v>28</v>
      </c>
      <c r="C13" s="13">
        <v>2184</v>
      </c>
      <c r="D13" s="13">
        <v>3851</v>
      </c>
      <c r="E13" s="13">
        <f t="shared" si="0"/>
        <v>6035</v>
      </c>
      <c r="F13" s="13">
        <f t="shared" si="1"/>
        <v>502.91666666666669</v>
      </c>
    </row>
    <row r="14" spans="1:6" x14ac:dyDescent="0.3">
      <c r="A14" s="45">
        <f t="shared" si="2"/>
        <v>9</v>
      </c>
      <c r="B14" s="48" t="s">
        <v>18</v>
      </c>
      <c r="C14" s="13">
        <v>2376</v>
      </c>
      <c r="D14" s="13">
        <v>3326</v>
      </c>
      <c r="E14" s="13">
        <f t="shared" si="0"/>
        <v>5702</v>
      </c>
      <c r="F14" s="13">
        <f t="shared" si="1"/>
        <v>475.16666666666669</v>
      </c>
    </row>
    <row r="15" spans="1:6" x14ac:dyDescent="0.3">
      <c r="A15" s="45">
        <f t="shared" si="2"/>
        <v>10</v>
      </c>
      <c r="B15" s="48" t="s">
        <v>35</v>
      </c>
      <c r="C15" s="13">
        <v>2040</v>
      </c>
      <c r="D15" s="13">
        <v>3543</v>
      </c>
      <c r="E15" s="13">
        <f t="shared" si="0"/>
        <v>5583</v>
      </c>
      <c r="F15" s="13">
        <f t="shared" si="1"/>
        <v>465.25</v>
      </c>
    </row>
    <row r="16" spans="1:6" x14ac:dyDescent="0.3">
      <c r="A16" s="45">
        <f t="shared" si="2"/>
        <v>11</v>
      </c>
      <c r="B16" s="48" t="s">
        <v>10</v>
      </c>
      <c r="C16" s="13">
        <v>3156</v>
      </c>
      <c r="D16" s="13">
        <v>2411</v>
      </c>
      <c r="E16" s="13">
        <f t="shared" si="0"/>
        <v>5567</v>
      </c>
      <c r="F16" s="13">
        <f t="shared" si="1"/>
        <v>463.91666666666669</v>
      </c>
    </row>
    <row r="17" spans="1:6" x14ac:dyDescent="0.3">
      <c r="A17" s="45">
        <f t="shared" si="2"/>
        <v>12</v>
      </c>
      <c r="B17" s="48" t="s">
        <v>26</v>
      </c>
      <c r="C17" s="13">
        <v>2220</v>
      </c>
      <c r="D17" s="13">
        <v>3289</v>
      </c>
      <c r="E17" s="13">
        <f t="shared" si="0"/>
        <v>5509</v>
      </c>
      <c r="F17" s="13">
        <f t="shared" si="1"/>
        <v>459.08333333333331</v>
      </c>
    </row>
    <row r="18" spans="1:6" x14ac:dyDescent="0.3">
      <c r="A18" s="45">
        <f t="shared" si="2"/>
        <v>13</v>
      </c>
      <c r="B18" s="48" t="s">
        <v>21</v>
      </c>
      <c r="C18" s="13">
        <v>2328</v>
      </c>
      <c r="D18" s="13">
        <v>3147</v>
      </c>
      <c r="E18" s="13">
        <f t="shared" si="0"/>
        <v>5475</v>
      </c>
      <c r="F18" s="13">
        <f t="shared" si="1"/>
        <v>456.25</v>
      </c>
    </row>
    <row r="19" spans="1:6" x14ac:dyDescent="0.3">
      <c r="A19" s="45">
        <f t="shared" si="2"/>
        <v>14</v>
      </c>
      <c r="B19" s="48" t="s">
        <v>31</v>
      </c>
      <c r="C19" s="13">
        <v>2076</v>
      </c>
      <c r="D19" s="13">
        <v>3390</v>
      </c>
      <c r="E19" s="13">
        <f t="shared" si="0"/>
        <v>5466</v>
      </c>
      <c r="F19" s="13">
        <f t="shared" si="1"/>
        <v>455.5</v>
      </c>
    </row>
    <row r="20" spans="1:6" x14ac:dyDescent="0.3">
      <c r="A20" s="45">
        <f t="shared" si="2"/>
        <v>15</v>
      </c>
      <c r="B20" s="48" t="s">
        <v>38</v>
      </c>
      <c r="C20" s="13">
        <v>1968</v>
      </c>
      <c r="D20" s="13">
        <v>3380</v>
      </c>
      <c r="E20" s="13">
        <f t="shared" si="0"/>
        <v>5348</v>
      </c>
      <c r="F20" s="13">
        <f t="shared" si="1"/>
        <v>445.66666666666669</v>
      </c>
    </row>
    <row r="21" spans="1:6" x14ac:dyDescent="0.3">
      <c r="A21" s="45">
        <f t="shared" si="2"/>
        <v>16</v>
      </c>
      <c r="B21" s="48" t="s">
        <v>29</v>
      </c>
      <c r="C21" s="13">
        <v>2148</v>
      </c>
      <c r="D21" s="13">
        <v>3062</v>
      </c>
      <c r="E21" s="13">
        <f t="shared" si="0"/>
        <v>5210</v>
      </c>
      <c r="F21" s="13">
        <f t="shared" si="1"/>
        <v>434.16666666666669</v>
      </c>
    </row>
    <row r="22" spans="1:6" x14ac:dyDescent="0.3">
      <c r="A22" s="45">
        <f t="shared" si="2"/>
        <v>17</v>
      </c>
      <c r="B22" s="48" t="s">
        <v>15</v>
      </c>
      <c r="C22" s="13">
        <v>2616</v>
      </c>
      <c r="D22" s="13">
        <v>2490</v>
      </c>
      <c r="E22" s="13">
        <f t="shared" si="0"/>
        <v>5106</v>
      </c>
      <c r="F22" s="13">
        <f t="shared" si="1"/>
        <v>425.5</v>
      </c>
    </row>
    <row r="23" spans="1:6" x14ac:dyDescent="0.3">
      <c r="A23" s="45">
        <f t="shared" si="2"/>
        <v>18</v>
      </c>
      <c r="B23" s="48" t="s">
        <v>42</v>
      </c>
      <c r="C23" s="13">
        <v>1896</v>
      </c>
      <c r="D23" s="13">
        <v>3147</v>
      </c>
      <c r="E23" s="13">
        <f t="shared" si="0"/>
        <v>5043</v>
      </c>
      <c r="F23" s="13">
        <f t="shared" si="1"/>
        <v>420.25</v>
      </c>
    </row>
    <row r="24" spans="1:6" x14ac:dyDescent="0.3">
      <c r="A24" s="45">
        <f t="shared" si="2"/>
        <v>19</v>
      </c>
      <c r="B24" s="48" t="s">
        <v>43</v>
      </c>
      <c r="C24" s="13">
        <v>1884</v>
      </c>
      <c r="D24" s="13">
        <v>3060</v>
      </c>
      <c r="E24" s="13">
        <f t="shared" si="0"/>
        <v>4944</v>
      </c>
      <c r="F24" s="13">
        <f t="shared" si="1"/>
        <v>412</v>
      </c>
    </row>
    <row r="25" spans="1:6" x14ac:dyDescent="0.3">
      <c r="A25" s="45">
        <f t="shared" si="2"/>
        <v>20</v>
      </c>
      <c r="B25" s="48" t="s">
        <v>8</v>
      </c>
      <c r="C25" s="13">
        <v>3432</v>
      </c>
      <c r="D25" s="13">
        <v>1467</v>
      </c>
      <c r="E25" s="13">
        <f t="shared" si="0"/>
        <v>4899</v>
      </c>
      <c r="F25" s="13">
        <f t="shared" si="1"/>
        <v>408.25</v>
      </c>
    </row>
    <row r="26" spans="1:6" ht="15" thickBot="1" x14ac:dyDescent="0.35">
      <c r="A26" s="67">
        <f t="shared" si="2"/>
        <v>21</v>
      </c>
      <c r="B26" s="68" t="s">
        <v>13</v>
      </c>
      <c r="C26" s="69">
        <v>2844</v>
      </c>
      <c r="D26" s="69">
        <v>1950</v>
      </c>
      <c r="E26" s="69">
        <f t="shared" si="0"/>
        <v>4794</v>
      </c>
      <c r="F26" s="69">
        <f t="shared" si="1"/>
        <v>399.5</v>
      </c>
    </row>
    <row r="27" spans="1:6" ht="15" thickTop="1" x14ac:dyDescent="0.3">
      <c r="A27" s="65">
        <f t="shared" si="2"/>
        <v>22</v>
      </c>
      <c r="B27" s="66" t="s">
        <v>36</v>
      </c>
      <c r="C27" s="60">
        <v>2040</v>
      </c>
      <c r="D27" s="60">
        <v>2647</v>
      </c>
      <c r="E27" s="60">
        <f t="shared" si="0"/>
        <v>4687</v>
      </c>
      <c r="F27" s="60">
        <f t="shared" si="1"/>
        <v>390.58333333333331</v>
      </c>
    </row>
    <row r="28" spans="1:6" x14ac:dyDescent="0.3">
      <c r="A28" s="45">
        <f t="shared" si="2"/>
        <v>23</v>
      </c>
      <c r="B28" s="37" t="s">
        <v>49</v>
      </c>
      <c r="C28" s="63">
        <v>1668</v>
      </c>
      <c r="D28" s="63">
        <v>2941</v>
      </c>
      <c r="E28" s="63">
        <f t="shared" si="0"/>
        <v>4609</v>
      </c>
      <c r="F28" s="63">
        <f t="shared" si="1"/>
        <v>384.08333333333331</v>
      </c>
    </row>
    <row r="29" spans="1:6" x14ac:dyDescent="0.3">
      <c r="A29" s="45">
        <f t="shared" si="2"/>
        <v>24</v>
      </c>
      <c r="B29" s="48" t="s">
        <v>40</v>
      </c>
      <c r="C29" s="13">
        <v>1908</v>
      </c>
      <c r="D29" s="13">
        <v>2654</v>
      </c>
      <c r="E29" s="13">
        <f t="shared" si="0"/>
        <v>4562</v>
      </c>
      <c r="F29" s="13">
        <f t="shared" si="1"/>
        <v>380.16666666666669</v>
      </c>
    </row>
    <row r="30" spans="1:6" x14ac:dyDescent="0.3">
      <c r="A30" s="45">
        <f t="shared" si="2"/>
        <v>25</v>
      </c>
      <c r="B30" s="48" t="s">
        <v>20</v>
      </c>
      <c r="C30" s="13">
        <v>2328</v>
      </c>
      <c r="D30" s="13">
        <v>2231</v>
      </c>
      <c r="E30" s="13">
        <f t="shared" si="0"/>
        <v>4559</v>
      </c>
      <c r="F30" s="13">
        <f t="shared" si="1"/>
        <v>379.91666666666669</v>
      </c>
    </row>
    <row r="31" spans="1:6" x14ac:dyDescent="0.3">
      <c r="A31" s="45">
        <f t="shared" si="2"/>
        <v>26</v>
      </c>
      <c r="B31" s="48" t="s">
        <v>51</v>
      </c>
      <c r="C31" s="13">
        <v>1560</v>
      </c>
      <c r="D31" s="13">
        <v>2991</v>
      </c>
      <c r="E31" s="13">
        <f t="shared" si="0"/>
        <v>4551</v>
      </c>
      <c r="F31" s="13">
        <f t="shared" si="1"/>
        <v>379.25</v>
      </c>
    </row>
    <row r="32" spans="1:6" x14ac:dyDescent="0.3">
      <c r="A32" s="45">
        <f t="shared" si="2"/>
        <v>27</v>
      </c>
      <c r="B32" s="48" t="s">
        <v>27</v>
      </c>
      <c r="C32" s="13">
        <v>2196</v>
      </c>
      <c r="D32" s="13">
        <v>2302</v>
      </c>
      <c r="E32" s="13">
        <f t="shared" si="0"/>
        <v>4498</v>
      </c>
      <c r="F32" s="13">
        <f t="shared" si="1"/>
        <v>374.83333333333331</v>
      </c>
    </row>
    <row r="33" spans="1:6" x14ac:dyDescent="0.3">
      <c r="A33" s="45">
        <f t="shared" si="2"/>
        <v>28</v>
      </c>
      <c r="B33" s="48" t="s">
        <v>44</v>
      </c>
      <c r="C33" s="13">
        <v>1812</v>
      </c>
      <c r="D33" s="13">
        <v>2678</v>
      </c>
      <c r="E33" s="13">
        <f t="shared" si="0"/>
        <v>4490</v>
      </c>
      <c r="F33" s="13">
        <f t="shared" si="1"/>
        <v>374.16666666666669</v>
      </c>
    </row>
    <row r="34" spans="1:6" x14ac:dyDescent="0.3">
      <c r="A34" s="45">
        <f t="shared" si="2"/>
        <v>29</v>
      </c>
      <c r="B34" s="48" t="s">
        <v>33</v>
      </c>
      <c r="C34" s="13">
        <v>2040</v>
      </c>
      <c r="D34" s="13">
        <v>2420</v>
      </c>
      <c r="E34" s="13">
        <f t="shared" si="0"/>
        <v>4460</v>
      </c>
      <c r="F34" s="13">
        <f t="shared" si="1"/>
        <v>371.66666666666669</v>
      </c>
    </row>
    <row r="35" spans="1:6" x14ac:dyDescent="0.3">
      <c r="A35" s="45">
        <f t="shared" si="2"/>
        <v>30</v>
      </c>
      <c r="B35" s="48" t="s">
        <v>14</v>
      </c>
      <c r="C35" s="13">
        <v>2760</v>
      </c>
      <c r="D35" s="13">
        <v>1384</v>
      </c>
      <c r="E35" s="13">
        <f t="shared" si="0"/>
        <v>4144</v>
      </c>
      <c r="F35" s="13">
        <f t="shared" si="1"/>
        <v>345.33333333333331</v>
      </c>
    </row>
    <row r="36" spans="1:6" x14ac:dyDescent="0.3">
      <c r="A36" s="45">
        <f t="shared" si="2"/>
        <v>31</v>
      </c>
      <c r="B36" s="48" t="s">
        <v>23</v>
      </c>
      <c r="C36" s="13">
        <v>2280</v>
      </c>
      <c r="D36" s="13">
        <v>1816</v>
      </c>
      <c r="E36" s="13">
        <f t="shared" si="0"/>
        <v>4096</v>
      </c>
      <c r="F36" s="13">
        <f t="shared" si="1"/>
        <v>341.33333333333331</v>
      </c>
    </row>
    <row r="37" spans="1:6" x14ac:dyDescent="0.3">
      <c r="A37" s="45">
        <f t="shared" si="2"/>
        <v>32</v>
      </c>
      <c r="B37" s="48" t="s">
        <v>24</v>
      </c>
      <c r="C37" s="13">
        <v>2268</v>
      </c>
      <c r="D37" s="13">
        <v>1802</v>
      </c>
      <c r="E37" s="13">
        <f t="shared" si="0"/>
        <v>4070</v>
      </c>
      <c r="F37" s="13">
        <f t="shared" si="1"/>
        <v>339.16666666666669</v>
      </c>
    </row>
    <row r="38" spans="1:6" x14ac:dyDescent="0.3">
      <c r="A38" s="45">
        <f t="shared" si="2"/>
        <v>33</v>
      </c>
      <c r="B38" s="48" t="s">
        <v>25</v>
      </c>
      <c r="C38" s="13">
        <v>2220</v>
      </c>
      <c r="D38" s="13">
        <v>1755</v>
      </c>
      <c r="E38" s="13">
        <f t="shared" ref="E38:E56" si="3">SUM(C38:D38)</f>
        <v>3975</v>
      </c>
      <c r="F38" s="13">
        <f t="shared" si="1"/>
        <v>331.25</v>
      </c>
    </row>
    <row r="39" spans="1:6" x14ac:dyDescent="0.3">
      <c r="A39" s="45">
        <f t="shared" si="2"/>
        <v>34</v>
      </c>
      <c r="B39" s="48" t="s">
        <v>32</v>
      </c>
      <c r="C39" s="13">
        <v>2064</v>
      </c>
      <c r="D39" s="13">
        <v>1911</v>
      </c>
      <c r="E39" s="13">
        <f t="shared" si="3"/>
        <v>3975</v>
      </c>
      <c r="F39" s="13">
        <f t="shared" si="1"/>
        <v>331.25</v>
      </c>
    </row>
    <row r="40" spans="1:6" x14ac:dyDescent="0.3">
      <c r="A40" s="45">
        <f t="shared" si="2"/>
        <v>35</v>
      </c>
      <c r="B40" s="48" t="s">
        <v>17</v>
      </c>
      <c r="C40" s="13">
        <v>2388</v>
      </c>
      <c r="D40" s="13">
        <v>1526</v>
      </c>
      <c r="E40" s="13">
        <f t="shared" si="3"/>
        <v>3914</v>
      </c>
      <c r="F40" s="13">
        <f t="shared" si="1"/>
        <v>326.16666666666669</v>
      </c>
    </row>
    <row r="41" spans="1:6" x14ac:dyDescent="0.3">
      <c r="A41" s="45">
        <f t="shared" si="2"/>
        <v>36</v>
      </c>
      <c r="B41" s="48" t="s">
        <v>48</v>
      </c>
      <c r="C41" s="13">
        <v>1680</v>
      </c>
      <c r="D41" s="13">
        <v>2151</v>
      </c>
      <c r="E41" s="13">
        <f t="shared" si="3"/>
        <v>3831</v>
      </c>
      <c r="F41" s="13">
        <f t="shared" si="1"/>
        <v>319.25</v>
      </c>
    </row>
    <row r="42" spans="1:6" x14ac:dyDescent="0.3">
      <c r="A42" s="45">
        <f t="shared" si="2"/>
        <v>37</v>
      </c>
      <c r="B42" s="48" t="s">
        <v>34</v>
      </c>
      <c r="C42" s="13">
        <v>2040</v>
      </c>
      <c r="D42" s="13">
        <v>1715</v>
      </c>
      <c r="E42" s="13">
        <f t="shared" si="3"/>
        <v>3755</v>
      </c>
      <c r="F42" s="13">
        <f t="shared" si="1"/>
        <v>312.91666666666669</v>
      </c>
    </row>
    <row r="43" spans="1:6" x14ac:dyDescent="0.3">
      <c r="A43" s="49" t="s">
        <v>63</v>
      </c>
      <c r="B43" s="48" t="s">
        <v>19</v>
      </c>
      <c r="C43" s="13">
        <v>2376</v>
      </c>
      <c r="D43" s="13">
        <v>1342</v>
      </c>
      <c r="E43" s="13">
        <f t="shared" si="3"/>
        <v>3718</v>
      </c>
      <c r="F43" s="13">
        <f t="shared" si="1"/>
        <v>309.83333333333331</v>
      </c>
    </row>
    <row r="44" spans="1:6" x14ac:dyDescent="0.3">
      <c r="A44" s="45">
        <f>A42+1</f>
        <v>38</v>
      </c>
      <c r="B44" s="48" t="s">
        <v>45</v>
      </c>
      <c r="C44" s="13">
        <v>1788</v>
      </c>
      <c r="D44" s="13">
        <v>1911</v>
      </c>
      <c r="E44" s="13">
        <f t="shared" si="3"/>
        <v>3699</v>
      </c>
      <c r="F44" s="13">
        <f t="shared" si="1"/>
        <v>308.25</v>
      </c>
    </row>
    <row r="45" spans="1:6" x14ac:dyDescent="0.3">
      <c r="A45" s="45">
        <f t="shared" si="2"/>
        <v>39</v>
      </c>
      <c r="B45" s="48" t="s">
        <v>54</v>
      </c>
      <c r="C45" s="13">
        <v>1380</v>
      </c>
      <c r="D45" s="13">
        <v>2160</v>
      </c>
      <c r="E45" s="13">
        <f t="shared" si="3"/>
        <v>3540</v>
      </c>
      <c r="F45" s="13">
        <f t="shared" si="1"/>
        <v>295</v>
      </c>
    </row>
    <row r="46" spans="1:6" x14ac:dyDescent="0.3">
      <c r="A46" s="45">
        <f t="shared" si="2"/>
        <v>40</v>
      </c>
      <c r="B46" s="48" t="s">
        <v>41</v>
      </c>
      <c r="C46" s="13">
        <v>1908</v>
      </c>
      <c r="D46" s="13">
        <v>1612</v>
      </c>
      <c r="E46" s="13">
        <f t="shared" si="3"/>
        <v>3520</v>
      </c>
      <c r="F46" s="13">
        <f t="shared" si="1"/>
        <v>293.33333333333331</v>
      </c>
    </row>
    <row r="47" spans="1:6" x14ac:dyDescent="0.3">
      <c r="A47" s="45">
        <f t="shared" si="2"/>
        <v>41</v>
      </c>
      <c r="B47" s="48" t="s">
        <v>37</v>
      </c>
      <c r="C47" s="13">
        <v>2016</v>
      </c>
      <c r="D47" s="13">
        <v>1405</v>
      </c>
      <c r="E47" s="13">
        <f t="shared" si="3"/>
        <v>3421</v>
      </c>
      <c r="F47" s="13">
        <f t="shared" si="1"/>
        <v>285.08333333333331</v>
      </c>
    </row>
    <row r="48" spans="1:6" x14ac:dyDescent="0.3">
      <c r="A48" s="45">
        <f t="shared" si="2"/>
        <v>42</v>
      </c>
      <c r="B48" s="48" t="s">
        <v>47</v>
      </c>
      <c r="C48" s="13">
        <v>1692</v>
      </c>
      <c r="D48" s="13">
        <v>1708</v>
      </c>
      <c r="E48" s="13">
        <f t="shared" si="3"/>
        <v>3400</v>
      </c>
      <c r="F48" s="13">
        <f t="shared" si="1"/>
        <v>283.33333333333331</v>
      </c>
    </row>
    <row r="49" spans="1:6" x14ac:dyDescent="0.3">
      <c r="A49" s="45">
        <f t="shared" si="2"/>
        <v>43</v>
      </c>
      <c r="B49" s="48" t="s">
        <v>53</v>
      </c>
      <c r="C49" s="13">
        <v>1488</v>
      </c>
      <c r="D49" s="13">
        <v>1897</v>
      </c>
      <c r="E49" s="13">
        <f t="shared" si="3"/>
        <v>3385</v>
      </c>
      <c r="F49" s="13">
        <f t="shared" si="1"/>
        <v>282.08333333333331</v>
      </c>
    </row>
    <row r="50" spans="1:6" x14ac:dyDescent="0.3">
      <c r="A50" s="45">
        <f t="shared" si="2"/>
        <v>44</v>
      </c>
      <c r="B50" s="48" t="s">
        <v>46</v>
      </c>
      <c r="C50" s="13">
        <v>1740</v>
      </c>
      <c r="D50" s="13">
        <v>1640</v>
      </c>
      <c r="E50" s="13">
        <f t="shared" si="3"/>
        <v>3380</v>
      </c>
      <c r="F50" s="13">
        <f t="shared" si="1"/>
        <v>281.66666666666669</v>
      </c>
    </row>
    <row r="51" spans="1:6" x14ac:dyDescent="0.3">
      <c r="A51" s="45">
        <f t="shared" si="2"/>
        <v>45</v>
      </c>
      <c r="B51" s="48" t="s">
        <v>55</v>
      </c>
      <c r="C51" s="13">
        <v>1332</v>
      </c>
      <c r="D51" s="13">
        <v>1961</v>
      </c>
      <c r="E51" s="13">
        <f t="shared" si="3"/>
        <v>3293</v>
      </c>
      <c r="F51" s="13">
        <f t="shared" si="1"/>
        <v>274.41666666666669</v>
      </c>
    </row>
    <row r="52" spans="1:6" x14ac:dyDescent="0.3">
      <c r="A52" s="45">
        <f t="shared" si="2"/>
        <v>46</v>
      </c>
      <c r="B52" s="48" t="s">
        <v>50</v>
      </c>
      <c r="C52" s="13">
        <v>1620</v>
      </c>
      <c r="D52" s="13">
        <v>1662</v>
      </c>
      <c r="E52" s="13">
        <f t="shared" si="3"/>
        <v>3282</v>
      </c>
      <c r="F52" s="13">
        <f t="shared" si="1"/>
        <v>273.5</v>
      </c>
    </row>
    <row r="53" spans="1:6" x14ac:dyDescent="0.3">
      <c r="A53" s="45">
        <f t="shared" si="2"/>
        <v>47</v>
      </c>
      <c r="B53" s="48" t="s">
        <v>58</v>
      </c>
      <c r="C53" s="13">
        <v>1236</v>
      </c>
      <c r="D53" s="13">
        <v>1391</v>
      </c>
      <c r="E53" s="13">
        <f t="shared" si="3"/>
        <v>2627</v>
      </c>
      <c r="F53" s="13">
        <f t="shared" si="1"/>
        <v>218.91666666666666</v>
      </c>
    </row>
    <row r="54" spans="1:6" x14ac:dyDescent="0.3">
      <c r="A54" s="45">
        <f t="shared" si="2"/>
        <v>48</v>
      </c>
      <c r="B54" s="48" t="s">
        <v>56</v>
      </c>
      <c r="C54" s="13">
        <v>1284</v>
      </c>
      <c r="D54" s="13">
        <v>1263</v>
      </c>
      <c r="E54" s="13">
        <f t="shared" si="3"/>
        <v>2547</v>
      </c>
      <c r="F54" s="13">
        <f t="shared" si="1"/>
        <v>212.25</v>
      </c>
    </row>
    <row r="55" spans="1:6" x14ac:dyDescent="0.3">
      <c r="A55" s="45">
        <f t="shared" si="2"/>
        <v>49</v>
      </c>
      <c r="B55" s="48" t="s">
        <v>57</v>
      </c>
      <c r="C55" s="13">
        <v>1284</v>
      </c>
      <c r="D55" s="13">
        <v>1221</v>
      </c>
      <c r="E55" s="13">
        <f t="shared" si="3"/>
        <v>2505</v>
      </c>
      <c r="F55" s="13">
        <f t="shared" si="1"/>
        <v>208.75</v>
      </c>
    </row>
    <row r="56" spans="1:6" x14ac:dyDescent="0.3">
      <c r="A56" s="52">
        <f t="shared" si="2"/>
        <v>50</v>
      </c>
      <c r="B56" s="53" t="s">
        <v>52</v>
      </c>
      <c r="C56" s="64">
        <v>1488</v>
      </c>
      <c r="D56" s="64">
        <v>613</v>
      </c>
      <c r="E56" s="64">
        <f t="shared" si="3"/>
        <v>2101</v>
      </c>
      <c r="F56" s="64">
        <f t="shared" si="1"/>
        <v>175.08333333333334</v>
      </c>
    </row>
    <row r="57" spans="1:6" ht="7.2" customHeight="1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32" t="s">
        <v>86</v>
      </c>
      <c r="C58" s="33">
        <v>2101</v>
      </c>
      <c r="D58" s="33">
        <v>2601</v>
      </c>
      <c r="E58" s="33">
        <f>SUM(C58:D58)</f>
        <v>4702</v>
      </c>
      <c r="F58" s="33">
        <f>E58/12</f>
        <v>391.83333333333331</v>
      </c>
    </row>
    <row r="59" spans="1:6" ht="7.8" customHeight="1" x14ac:dyDescent="0.3">
      <c r="A59" s="1"/>
      <c r="B59" s="1"/>
      <c r="C59" s="1"/>
      <c r="D59" s="1"/>
      <c r="E59" s="1"/>
      <c r="F59" s="1"/>
    </row>
    <row r="60" spans="1:6" x14ac:dyDescent="0.3">
      <c r="A60" s="4" t="s">
        <v>59</v>
      </c>
      <c r="B60" s="4"/>
      <c r="C60" s="4"/>
      <c r="D60" s="1"/>
      <c r="E60" s="1"/>
      <c r="F60" s="1"/>
    </row>
    <row r="61" spans="1:6" x14ac:dyDescent="0.3">
      <c r="A61" s="34" t="s">
        <v>81</v>
      </c>
      <c r="B61" s="1"/>
      <c r="C61" s="1"/>
      <c r="D61" s="1"/>
      <c r="E61" s="1"/>
      <c r="F61" s="1"/>
    </row>
    <row r="62" spans="1:6" x14ac:dyDescent="0.3">
      <c r="A62" s="34" t="s">
        <v>82</v>
      </c>
      <c r="B62" s="70"/>
      <c r="C62" s="1"/>
      <c r="D62" s="1"/>
      <c r="E62" s="1"/>
      <c r="F62" s="1"/>
    </row>
    <row r="63" spans="1:6" x14ac:dyDescent="0.3">
      <c r="A63" s="71" t="s">
        <v>80</v>
      </c>
      <c r="B63" s="1" t="s">
        <v>83</v>
      </c>
      <c r="C63" s="1"/>
      <c r="D63" s="1"/>
      <c r="E63" s="1"/>
      <c r="F63" s="1"/>
    </row>
    <row r="64" spans="1:6" x14ac:dyDescent="0.3">
      <c r="A64" s="70" t="s">
        <v>67</v>
      </c>
      <c r="B64" s="70"/>
      <c r="C64" s="1"/>
      <c r="D64" s="1"/>
      <c r="E64" s="1"/>
      <c r="F64" s="1"/>
    </row>
    <row r="65" spans="1:6" x14ac:dyDescent="0.3">
      <c r="A65" s="70"/>
      <c r="B65" s="70"/>
      <c r="C65" s="1"/>
      <c r="D65" s="1"/>
      <c r="E65" s="1"/>
      <c r="F65" s="1"/>
    </row>
    <row r="66" spans="1:6" x14ac:dyDescent="0.3">
      <c r="A66" s="70"/>
      <c r="B66" s="70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</sheetData>
  <sortState xmlns:xlrd2="http://schemas.microsoft.com/office/spreadsheetml/2017/richdata2" ref="B6:E56">
    <sortCondition descending="1" ref="E6:E56"/>
  </sortState>
  <hyperlinks>
    <hyperlink ref="A61" r:id="rId1" display="State of Auto Insurance in 2025" xr:uid="{79BBB700-21C9-41E1-837B-C2229D69BAC8}"/>
    <hyperlink ref="A62" r:id="rId2" display="Insurance.com" xr:uid="{E84DC104-B1FD-4FC3-AEE8-D87F3CDC456D}"/>
  </hyperlinks>
  <pageMargins left="0.2" right="0.2" top="0.3" bottom="0.3" header="0.3" footer="0.05"/>
  <pageSetup scale="82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Planning</vt:lpstr>
      <vt:lpstr>OC</vt:lpstr>
      <vt:lpstr>Auto-State</vt:lpstr>
      <vt:lpstr>Home-State</vt:lpstr>
      <vt:lpstr>Auto+Home-State</vt:lpstr>
      <vt:lpstr>'Auto+Home-State'!Print_Area</vt:lpstr>
      <vt:lpstr>'Auto-State'!Print_Area</vt:lpstr>
      <vt:lpstr>'Home-State'!Print_Area</vt:lpstr>
      <vt:lpstr>OC!Print_Area</vt:lpstr>
      <vt:lpstr>Planning!Print_Area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2025-03-31T12:28:57Z</cp:lastPrinted>
  <dcterms:created xsi:type="dcterms:W3CDTF">2025-03-03T14:25:00Z</dcterms:created>
  <dcterms:modified xsi:type="dcterms:W3CDTF">2025-03-31T13:29:38Z</dcterms:modified>
</cp:coreProperties>
</file>