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owns\Documents\DIYmoneytrack Updates\BLOG\Purchasing Power\"/>
    </mc:Choice>
  </mc:AlternateContent>
  <xr:revisionPtr revIDLastSave="0" documentId="13_ncr:1_{8E9211E8-F00A-495C-9FC2-36231D0214D0}" xr6:coauthVersionLast="47" xr6:coauthVersionMax="47" xr10:uidLastSave="{00000000-0000-0000-0000-000000000000}"/>
  <bookViews>
    <workbookView xWindow="-108" yWindow="-108" windowWidth="23256" windowHeight="12456" xr2:uid="{07E9F5B2-3228-4763-95B2-835322C164D1}"/>
  </bookViews>
  <sheets>
    <sheet name="MyPP" sheetId="3" r:id="rId1"/>
    <sheet name="Sheet1" sheetId="4" state="hidden" r:id="rId2"/>
    <sheet name="MyROS" sheetId="1" r:id="rId3"/>
    <sheet name="CC" sheetId="2" r:id="rId4"/>
    <sheet name="CES 23" sheetId="6" state="hidden" r:id="rId5"/>
  </sheets>
  <definedNames>
    <definedName name="cpi_pressa.f.1" localSheetId="3">CC!$B$37</definedName>
    <definedName name="_xlnm.Print_Area" localSheetId="3">CC!$A$1:$O$43</definedName>
    <definedName name="_xlnm.Print_Area" localSheetId="0">MyPP!$A$1:$G$41</definedName>
    <definedName name="_xlnm.Print_Area" localSheetId="2">MyROS!$A$1:$K$30</definedName>
    <definedName name="_xlnm.Print_Titles" localSheetId="4">'CES 23'!$1:$3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6" i="6" l="1"/>
  <c r="R33" i="6"/>
  <c r="Q33" i="6"/>
  <c r="C22" i="3"/>
  <c r="D8" i="3"/>
  <c r="D5" i="3" s="1"/>
  <c r="C8" i="3"/>
  <c r="C5" i="3" s="1"/>
  <c r="C10" i="3"/>
  <c r="Q35" i="6"/>
  <c r="D22" i="3"/>
  <c r="Q9" i="6"/>
  <c r="R9" i="6" s="1"/>
  <c r="R34" i="6"/>
  <c r="E7" i="3"/>
  <c r="F7" i="3" s="1"/>
  <c r="D18" i="3"/>
  <c r="I32" i="2"/>
  <c r="Q10" i="6"/>
  <c r="O10" i="6"/>
  <c r="R25" i="6"/>
  <c r="R24" i="6"/>
  <c r="R23" i="6"/>
  <c r="R22" i="6"/>
  <c r="R21" i="6"/>
  <c r="Q26" i="6"/>
  <c r="R26" i="6" s="1"/>
  <c r="E22" i="3" l="1"/>
  <c r="F22" i="3" s="1"/>
  <c r="R36" i="6"/>
  <c r="R35" i="6"/>
  <c r="E12" i="3"/>
  <c r="F12" i="3" s="1"/>
  <c r="Q8" i="6"/>
  <c r="R8" i="6" s="1"/>
  <c r="R20" i="6"/>
  <c r="R19" i="6"/>
  <c r="R18" i="6"/>
  <c r="R17" i="6"/>
  <c r="R16" i="6"/>
  <c r="R15" i="6"/>
  <c r="R14" i="6"/>
  <c r="R13" i="6"/>
  <c r="R12" i="6"/>
  <c r="R11" i="6"/>
  <c r="Q6" i="6"/>
  <c r="R6" i="6" s="1"/>
  <c r="Q5" i="6"/>
  <c r="R5" i="6" s="1"/>
  <c r="O11" i="6"/>
  <c r="C18" i="3"/>
  <c r="O31" i="6"/>
  <c r="O26" i="6"/>
  <c r="O25" i="6"/>
  <c r="O24" i="6"/>
  <c r="O23" i="6"/>
  <c r="O22" i="6"/>
  <c r="O21" i="6"/>
  <c r="O20" i="6"/>
  <c r="O19" i="6"/>
  <c r="O18" i="6"/>
  <c r="O17" i="6"/>
  <c r="O16" i="6"/>
  <c r="O15" i="6"/>
  <c r="O14" i="6"/>
  <c r="O13" i="6"/>
  <c r="O12" i="6"/>
  <c r="O6" i="6"/>
  <c r="O5" i="6"/>
  <c r="O7" i="6" s="1"/>
  <c r="P7" i="6" s="1"/>
  <c r="O9" i="6" l="1"/>
  <c r="P9" i="6" s="1"/>
  <c r="O8" i="6"/>
  <c r="P8" i="6" s="1"/>
  <c r="R10" i="6"/>
  <c r="P31" i="6"/>
  <c r="Q7" i="6"/>
  <c r="R7" i="6" s="1"/>
  <c r="S7" i="6" s="1"/>
  <c r="E18" i="3"/>
  <c r="F18" i="3" s="1"/>
  <c r="C16" i="3"/>
  <c r="E14" i="3"/>
  <c r="F14" i="3" s="1"/>
  <c r="E11" i="3"/>
  <c r="F11" i="3" s="1"/>
  <c r="E8" i="3"/>
  <c r="F8" i="3" s="1"/>
  <c r="E6" i="3"/>
  <c r="F6" i="3" s="1"/>
  <c r="Q31" i="6" l="1"/>
  <c r="S8" i="6"/>
  <c r="S9" i="6"/>
  <c r="C20" i="3"/>
  <c r="D29" i="2"/>
  <c r="I31" i="2"/>
  <c r="J31" i="2" s="1"/>
  <c r="L10" i="2"/>
  <c r="F29" i="2"/>
  <c r="L28" i="2"/>
  <c r="J18" i="2"/>
  <c r="N18" i="2"/>
  <c r="L18" i="2"/>
  <c r="N27" i="2"/>
  <c r="E5" i="3" l="1"/>
  <c r="F5" i="3" s="1"/>
  <c r="L23" i="2"/>
  <c r="N11" i="2"/>
  <c r="N28" i="2"/>
  <c r="N23" i="2"/>
  <c r="N14" i="2"/>
  <c r="N10" i="2"/>
  <c r="L27" i="2"/>
  <c r="L14" i="2"/>
  <c r="L11" i="2"/>
  <c r="H12" i="1"/>
  <c r="J23" i="2"/>
  <c r="E29" i="2"/>
  <c r="J27" i="2"/>
  <c r="J10" i="2"/>
  <c r="J11" i="2"/>
  <c r="J28" i="2"/>
  <c r="J14" i="2"/>
  <c r="N29" i="2" l="1"/>
  <c r="L29" i="2"/>
  <c r="F18" i="1" s="1"/>
  <c r="H8" i="1"/>
  <c r="J8" i="1" s="1"/>
  <c r="D13" i="3" s="1"/>
  <c r="D10" i="3" s="1"/>
  <c r="F8" i="1"/>
  <c r="J7" i="1"/>
  <c r="F12" i="1"/>
  <c r="E13" i="3" l="1"/>
  <c r="F13" i="3" s="1"/>
  <c r="J18" i="1"/>
  <c r="H18" i="1" s="1"/>
  <c r="H16" i="1"/>
  <c r="F15" i="1"/>
  <c r="H15" i="1"/>
  <c r="L34" i="2" s="1"/>
  <c r="L35" i="2" s="1"/>
  <c r="J12" i="1"/>
  <c r="J15" i="1" s="1"/>
  <c r="N34" i="2" s="1"/>
  <c r="N35" i="2" s="1"/>
  <c r="F16" i="1"/>
  <c r="E10" i="3" l="1"/>
  <c r="F10" i="3" s="1"/>
  <c r="D16" i="3"/>
  <c r="J16" i="1"/>
  <c r="D20" i="3" l="1"/>
  <c r="E16" i="3"/>
  <c r="F16" i="3" s="1"/>
  <c r="E20" i="3" l="1"/>
  <c r="F20" i="3" s="1"/>
  <c r="I33" i="2"/>
  <c r="J33" i="2" s="1"/>
</calcChain>
</file>

<file path=xl/sharedStrings.xml><?xml version="1.0" encoding="utf-8"?>
<sst xmlns="http://schemas.openxmlformats.org/spreadsheetml/2006/main" count="1239" uniqueCount="317">
  <si>
    <t>Credit card cash rewards</t>
  </si>
  <si>
    <t>Return on Spending</t>
  </si>
  <si>
    <t>MyROS</t>
  </si>
  <si>
    <t>Annualized</t>
  </si>
  <si>
    <t>Cash held in savings account for 45-days</t>
  </si>
  <si>
    <r>
      <t>Monthly statement balance</t>
    </r>
    <r>
      <rPr>
        <vertAlign val="superscript"/>
        <sz val="11"/>
        <color theme="1"/>
        <rFont val="Calibri"/>
        <family val="2"/>
        <scheme val="minor"/>
      </rPr>
      <t>1</t>
    </r>
  </si>
  <si>
    <r>
      <t>Cash-back amount</t>
    </r>
    <r>
      <rPr>
        <vertAlign val="superscript"/>
        <sz val="11"/>
        <color theme="1"/>
        <rFont val="Calibri"/>
        <family val="2"/>
        <scheme val="minor"/>
      </rPr>
      <t>2</t>
    </r>
  </si>
  <si>
    <t>Notes:</t>
  </si>
  <si>
    <t>Return ($)</t>
  </si>
  <si>
    <t>Return (%)</t>
  </si>
  <si>
    <t>Amount spent on credit card account(s) with cash-back rewards</t>
  </si>
  <si>
    <t>Monthly AVG</t>
  </si>
  <si>
    <t>Current Month</t>
  </si>
  <si>
    <r>
      <t>Interest rate (APY)</t>
    </r>
    <r>
      <rPr>
        <vertAlign val="superscript"/>
        <sz val="11"/>
        <color theme="1"/>
        <rFont val="Calibri"/>
        <family val="2"/>
        <scheme val="minor"/>
      </rPr>
      <t>3</t>
    </r>
  </si>
  <si>
    <t>Interest paid to you</t>
  </si>
  <si>
    <r>
      <t xml:space="preserve">Input your </t>
    </r>
    <r>
      <rPr>
        <b/>
        <sz val="11"/>
        <color theme="1"/>
        <rFont val="Calibri"/>
        <family val="2"/>
        <scheme val="minor"/>
      </rPr>
      <t>numbers</t>
    </r>
    <r>
      <rPr>
        <sz val="11"/>
        <color theme="1"/>
        <rFont val="Calibri"/>
        <family val="2"/>
        <scheme val="minor"/>
      </rPr>
      <t xml:space="preserve"> to calculate your Return on Spending (ROS):</t>
    </r>
  </si>
  <si>
    <t>Assumes cash-back reward program paying 2% on all credit card spend</t>
  </si>
  <si>
    <t>All items</t>
  </si>
  <si>
    <t>Food</t>
  </si>
  <si>
    <t>Food at home</t>
  </si>
  <si>
    <t>Energy</t>
  </si>
  <si>
    <t>Energy commodities</t>
  </si>
  <si>
    <t>Fuel oil</t>
  </si>
  <si>
    <t>Gasoline (all types)</t>
  </si>
  <si>
    <t>Energy services</t>
  </si>
  <si>
    <t>Electricity</t>
  </si>
  <si>
    <t>All items less food and energy</t>
  </si>
  <si>
    <t>Commodities less food and energy commodities</t>
  </si>
  <si>
    <t>Apparel</t>
  </si>
  <si>
    <t>New vehicles</t>
  </si>
  <si>
    <t>Used cars and trucks</t>
  </si>
  <si>
    <t>Services less energy services</t>
  </si>
  <si>
    <t>Shelter</t>
  </si>
  <si>
    <t>Medical care services</t>
  </si>
  <si>
    <t>Notes: Does not reflect all monthly spending. Percent of total avg. monthly spending paid with a credit card = 60%;</t>
  </si>
  <si>
    <t>Spend</t>
  </si>
  <si>
    <t>% of CC</t>
  </si>
  <si>
    <t>High yield savings account Annual Percentage Yield (APY)</t>
  </si>
  <si>
    <t>12-mos.</t>
  </si>
  <si>
    <t>ended</t>
  </si>
  <si>
    <t>Utility (piped) gas service</t>
  </si>
  <si>
    <t>Footnotes</t>
  </si>
  <si>
    <t>Consumer Price Index Summary</t>
  </si>
  <si>
    <t>Source:</t>
  </si>
  <si>
    <t>U.S. Bureau of Labor Statistics</t>
  </si>
  <si>
    <t>Transportation services*</t>
  </si>
  <si>
    <t>YOUR</t>
  </si>
  <si>
    <t>avg monthly</t>
  </si>
  <si>
    <t>CC spend</t>
  </si>
  <si>
    <t>Change in CC spend categories</t>
  </si>
  <si>
    <t>For illustrative purposes</t>
  </si>
  <si>
    <t>Unadjusted</t>
  </si>
  <si>
    <t>impact ($)</t>
  </si>
  <si>
    <t>Est. Inflation</t>
  </si>
  <si>
    <r>
      <t>Cost of Inflation</t>
    </r>
    <r>
      <rPr>
        <b/>
        <vertAlign val="superscript"/>
        <sz val="11"/>
        <color theme="1"/>
        <rFont val="Calibri"/>
        <family val="2"/>
        <scheme val="minor"/>
      </rPr>
      <t>4</t>
    </r>
  </si>
  <si>
    <t>Increase in prices from spend categories paid with a credit card (see CPI tab)</t>
  </si>
  <si>
    <t>Current month amount includes one-time large ticket purchases for vacation.</t>
  </si>
  <si>
    <t>Input your CPI and credit card spend categories and amounts</t>
  </si>
  <si>
    <t>Mar. 2025</t>
  </si>
  <si>
    <t>Jan.</t>
  </si>
  <si>
    <t>Feb.</t>
  </si>
  <si>
    <t>Mar.</t>
  </si>
  <si>
    <t>Increase/(Decrease) in purchasing power from card spend</t>
  </si>
  <si>
    <t>change ($)</t>
  </si>
  <si>
    <t>n/a</t>
  </si>
  <si>
    <t>Medical care commodities</t>
  </si>
  <si>
    <t>1. Amount not surcharged at restaurants.</t>
  </si>
  <si>
    <t>3. Interest income plus cash-back rewards</t>
  </si>
  <si>
    <t>2. All monthly expenditures (excl. taxes and savings)</t>
  </si>
  <si>
    <r>
      <t>Return on spending</t>
    </r>
    <r>
      <rPr>
        <b/>
        <vertAlign val="superscript"/>
        <sz val="11"/>
        <color rgb="FF0033CC"/>
        <rFont val="Calibri"/>
        <family val="2"/>
        <scheme val="minor"/>
      </rPr>
      <t>3</t>
    </r>
  </si>
  <si>
    <t>Payment</t>
  </si>
  <si>
    <t>Method</t>
  </si>
  <si>
    <t>Credit card</t>
  </si>
  <si>
    <t>Credit card/Cash</t>
  </si>
  <si>
    <t>ACH debit</t>
  </si>
  <si>
    <r>
      <t>Food away from home</t>
    </r>
    <r>
      <rPr>
        <b/>
        <vertAlign val="superscript"/>
        <sz val="11"/>
        <color theme="1"/>
        <rFont val="Calibri"/>
        <family val="2"/>
        <scheme val="minor"/>
      </rPr>
      <t>1</t>
    </r>
  </si>
  <si>
    <r>
      <t>Avg monthly spend (card + non-card)</t>
    </r>
    <r>
      <rPr>
        <b/>
        <vertAlign val="superscript"/>
        <sz val="11"/>
        <color theme="1"/>
        <rFont val="Calibri"/>
        <family val="2"/>
        <scheme val="minor"/>
      </rPr>
      <t>2</t>
    </r>
    <r>
      <rPr>
        <b/>
        <sz val="11"/>
        <color theme="1"/>
        <rFont val="Calibri"/>
        <family val="2"/>
        <scheme val="minor"/>
      </rPr>
      <t xml:space="preserve"> / </t>
    </r>
    <r>
      <rPr>
        <b/>
        <sz val="11"/>
        <color rgb="FF7030A0"/>
        <rFont val="Calibri"/>
        <family val="2"/>
        <scheme val="minor"/>
      </rPr>
      <t>Percent of total spend on credit card</t>
    </r>
  </si>
  <si>
    <t>Avg total credit card spend</t>
  </si>
  <si>
    <t>Avg monthly credit card spend in these CPI categories</t>
  </si>
  <si>
    <t>Calculating the value of a cash-back credit card on your purchasing power</t>
  </si>
  <si>
    <t>*Motor vehicle maintenance and repair, auto insurance, airfare</t>
  </si>
  <si>
    <t>Category details</t>
  </si>
  <si>
    <t>My Purchasing Power</t>
  </si>
  <si>
    <r>
      <t>Disposable Income</t>
    </r>
    <r>
      <rPr>
        <b/>
        <vertAlign val="superscript"/>
        <sz val="11"/>
        <color theme="1"/>
        <rFont val="Calibri"/>
        <family val="2"/>
        <scheme val="minor"/>
      </rPr>
      <t>1</t>
    </r>
  </si>
  <si>
    <r>
      <t>Taxes</t>
    </r>
    <r>
      <rPr>
        <vertAlign val="superscript"/>
        <sz val="11"/>
        <color theme="1"/>
        <rFont val="Calibri"/>
        <family val="2"/>
        <scheme val="minor"/>
      </rPr>
      <t>3</t>
    </r>
  </si>
  <si>
    <r>
      <t>Cost of living</t>
    </r>
    <r>
      <rPr>
        <b/>
        <vertAlign val="superscript"/>
        <sz val="11"/>
        <color theme="1"/>
        <rFont val="Calibri"/>
        <family val="2"/>
        <scheme val="minor"/>
      </rPr>
      <t>4</t>
    </r>
  </si>
  <si>
    <t xml:space="preserve"> $ Change</t>
  </si>
  <si>
    <t>% Change</t>
  </si>
  <si>
    <t xml:space="preserve">Disposable income is the amount of income left after taxes and other mandatory charges are deducted. </t>
  </si>
  <si>
    <t>Does not include savings.</t>
  </si>
  <si>
    <t xml:space="preserve">Cash-back credit card rewards used to reduce current and future expenditures in CPI categories. </t>
  </si>
  <si>
    <t>Pay later savings included in AGI.</t>
  </si>
  <si>
    <r>
      <t>Gross income</t>
    </r>
    <r>
      <rPr>
        <vertAlign val="superscript"/>
        <sz val="11"/>
        <color theme="1"/>
        <rFont val="Calibri"/>
        <family val="2"/>
        <scheme val="minor"/>
      </rPr>
      <t>2</t>
    </r>
  </si>
  <si>
    <t>Pre-tax income from all sources. Add back any pre-tax savings deducted from paycheck for retirement accounts (e.g., 401K).</t>
  </si>
  <si>
    <t>Annual changes in CPI</t>
  </si>
  <si>
    <t>Notes</t>
  </si>
  <si>
    <t>Input with your personal data</t>
  </si>
  <si>
    <r>
      <t>Credit card rewards</t>
    </r>
    <r>
      <rPr>
        <vertAlign val="superscript"/>
        <sz val="11"/>
        <color theme="1"/>
        <rFont val="Calibri"/>
        <family val="2"/>
        <scheme val="minor"/>
      </rPr>
      <t>6</t>
    </r>
  </si>
  <si>
    <t>Disposable income minus cost of living</t>
  </si>
  <si>
    <t>Total necessary expenditures</t>
  </si>
  <si>
    <r>
      <t>Discretionary balance</t>
    </r>
    <r>
      <rPr>
        <b/>
        <vertAlign val="superscript"/>
        <sz val="11"/>
        <color theme="1"/>
        <rFont val="Calibri"/>
        <family val="2"/>
        <scheme val="minor"/>
      </rPr>
      <t>10</t>
    </r>
  </si>
  <si>
    <r>
      <t>Debt-to-income ratio</t>
    </r>
    <r>
      <rPr>
        <b/>
        <vertAlign val="superscript"/>
        <sz val="11"/>
        <color theme="1"/>
        <rFont val="Calibri"/>
        <family val="2"/>
        <scheme val="minor"/>
      </rPr>
      <t>11</t>
    </r>
  </si>
  <si>
    <t>Homeowner</t>
  </si>
  <si>
    <t>Amount available for spending on unnecessary living expenses (Fun Money)</t>
  </si>
  <si>
    <t>Total essential annual expenses for housing, utilities, food, transportation, healthcare, and debt payments.</t>
  </si>
  <si>
    <r>
      <t>Savings</t>
    </r>
    <r>
      <rPr>
        <b/>
        <vertAlign val="superscript"/>
        <sz val="11"/>
        <color rgb="FF0033CC"/>
        <rFont val="Calibri"/>
        <family val="2"/>
        <scheme val="minor"/>
      </rPr>
      <t>9</t>
    </r>
  </si>
  <si>
    <r>
      <t>My Purchasing Power</t>
    </r>
    <r>
      <rPr>
        <b/>
        <vertAlign val="superscript"/>
        <sz val="11"/>
        <rFont val="Calibri"/>
        <family val="2"/>
        <scheme val="minor"/>
      </rPr>
      <t>8</t>
    </r>
  </si>
  <si>
    <t>Table 1203. Income before taxes: Annual expenditure means, shares, standard errors, and relative standard errors, Consumer Expenditure Surveys, 2023</t>
  </si>
  <si>
    <t>https://www.bls.gov/cex/tables.htm#aggexp</t>
  </si>
  <si>
    <t>Item</t>
  </si>
  <si>
    <t>All
consumer
units</t>
  </si>
  <si>
    <t>Less
than
$15,000</t>
  </si>
  <si>
    <t>$15,000
to
$29,999</t>
  </si>
  <si>
    <t>$30,000
to
$39,999</t>
  </si>
  <si>
    <t>$40,000
to
$49,999</t>
  </si>
  <si>
    <t>$50,000
to
$69,999</t>
  </si>
  <si>
    <t>$70,000
to
$99,999</t>
  </si>
  <si>
    <t>$100,000
to
$149,999</t>
  </si>
  <si>
    <t>$150,000
to
$199,999</t>
  </si>
  <si>
    <t>$200,000
and
more</t>
  </si>
  <si>
    <t xml:space="preserve">Number of consumer units (in thousands) a/ </t>
  </si>
  <si>
    <t/>
  </si>
  <si>
    <t>Consumer unit characteristics:</t>
  </si>
  <si>
    <t>Income before taxes</t>
  </si>
  <si>
    <t>Mean</t>
  </si>
  <si>
    <t>SE</t>
  </si>
  <si>
    <t>RSE</t>
  </si>
  <si>
    <t>Income after taxes b/</t>
  </si>
  <si>
    <t>Age of reference person</t>
  </si>
  <si>
    <t>Average number in consumer unit:</t>
  </si>
  <si>
    <t>People</t>
  </si>
  <si>
    <t>Children under 18</t>
  </si>
  <si>
    <t>Adults 65 and older</t>
  </si>
  <si>
    <t>Earners</t>
  </si>
  <si>
    <t>Vehicles</t>
  </si>
  <si>
    <t>Percent distribution:</t>
  </si>
  <si>
    <t>Reference person:</t>
  </si>
  <si>
    <t>Men</t>
  </si>
  <si>
    <t>Women</t>
  </si>
  <si>
    <t>Housing tenure:</t>
  </si>
  <si>
    <t>With mortgage</t>
  </si>
  <si>
    <t>Without mortgage</t>
  </si>
  <si>
    <t>Renter</t>
  </si>
  <si>
    <t>Race of reference person:</t>
  </si>
  <si>
    <t>Black or African-American</t>
  </si>
  <si>
    <t>White, Asian, and all other races, not including Black or African-American</t>
  </si>
  <si>
    <t>Hispanic or Latino origin of reference person:</t>
  </si>
  <si>
    <t>Hispanic or Latino</t>
  </si>
  <si>
    <t>Not Hispanic or Latino</t>
  </si>
  <si>
    <t>Education of reference person:</t>
  </si>
  <si>
    <t>Elementary (1-8)</t>
  </si>
  <si>
    <t>c/</t>
  </si>
  <si>
    <t>High school (9-12)</t>
  </si>
  <si>
    <t>College</t>
  </si>
  <si>
    <t>Never attended and other</t>
  </si>
  <si>
    <t>At least one vehicle owned or leased</t>
  </si>
  <si>
    <t>Average annual expenditures</t>
  </si>
  <si>
    <t>Share</t>
  </si>
  <si>
    <t>Cereals and bakery products</t>
  </si>
  <si>
    <t>Cereals and cereal products</t>
  </si>
  <si>
    <t>Bakery products</t>
  </si>
  <si>
    <t>Meats, poultry, fish, and eggs</t>
  </si>
  <si>
    <t>Beef</t>
  </si>
  <si>
    <t>Pork</t>
  </si>
  <si>
    <t>Other meats</t>
  </si>
  <si>
    <t>Poultry</t>
  </si>
  <si>
    <t>Fish and seafood</t>
  </si>
  <si>
    <t>Eggs</t>
  </si>
  <si>
    <t>Dairy products</t>
  </si>
  <si>
    <t>Fresh milk and cream</t>
  </si>
  <si>
    <t>Other dairy products</t>
  </si>
  <si>
    <t>Fruits and vegetables</t>
  </si>
  <si>
    <t>Fresh fruits</t>
  </si>
  <si>
    <t>Fresh vegetables</t>
  </si>
  <si>
    <t>Processed fruits and vegetables</t>
  </si>
  <si>
    <t>Other food at home</t>
  </si>
  <si>
    <t>Sugar and other sweets</t>
  </si>
  <si>
    <t>Fats and oils</t>
  </si>
  <si>
    <t>Miscellaneous foods</t>
  </si>
  <si>
    <t>Nonalcoholic beverages</t>
  </si>
  <si>
    <t>Food prepared by consumer unit on out of town trips</t>
  </si>
  <si>
    <t>Food away from home</t>
  </si>
  <si>
    <t>Alcoholic beverages</t>
  </si>
  <si>
    <t>Housing</t>
  </si>
  <si>
    <t>Owned dwellings</t>
  </si>
  <si>
    <t>Mortgage interest and charges</t>
  </si>
  <si>
    <t>Property taxes</t>
  </si>
  <si>
    <t>Maintenance, repairs, insurance, and other expenses</t>
  </si>
  <si>
    <t>Rented dwellings</t>
  </si>
  <si>
    <t>Other lodging</t>
  </si>
  <si>
    <t>Utilities, fuels, and public services</t>
  </si>
  <si>
    <t>Natural gas</t>
  </si>
  <si>
    <t>Fuel oil and other fuels</t>
  </si>
  <si>
    <t>Telephone services</t>
  </si>
  <si>
    <t>Residential phone service, VOIP, and phone cards</t>
  </si>
  <si>
    <t>Cellular phone service</t>
  </si>
  <si>
    <t>Water and other public services</t>
  </si>
  <si>
    <t>Household operations</t>
  </si>
  <si>
    <t>Personal services</t>
  </si>
  <si>
    <t>Other household expenses</t>
  </si>
  <si>
    <t>Housekeeping supplies</t>
  </si>
  <si>
    <t>Laundry and cleaning products (new UCC Q20231)</t>
  </si>
  <si>
    <t>Other household products</t>
  </si>
  <si>
    <t>Postage and stationery</t>
  </si>
  <si>
    <t>Household furnishings and equipment</t>
  </si>
  <si>
    <t>Household textiles</t>
  </si>
  <si>
    <t>Furniture</t>
  </si>
  <si>
    <t>Floor coverings</t>
  </si>
  <si>
    <t>d/</t>
  </si>
  <si>
    <t>Major appliances</t>
  </si>
  <si>
    <t>Small appliances and miscellaneous housewares</t>
  </si>
  <si>
    <t>Miscellaneous household equipment</t>
  </si>
  <si>
    <t>Apparel and services</t>
  </si>
  <si>
    <t>Men and boys</t>
  </si>
  <si>
    <t>Men, 16 and over</t>
  </si>
  <si>
    <t>Boys, 2 to 15</t>
  </si>
  <si>
    <t>Women and girls</t>
  </si>
  <si>
    <t>Women, 16 and over</t>
  </si>
  <si>
    <t>Girls, 2 to 15</t>
  </si>
  <si>
    <t>Children under 2</t>
  </si>
  <si>
    <t>Footwear</t>
  </si>
  <si>
    <t>Other apparel products and services</t>
  </si>
  <si>
    <t>Transportation</t>
  </si>
  <si>
    <t>Vehicle purchases (net outlay)</t>
  </si>
  <si>
    <t>Cars and trucks, new</t>
  </si>
  <si>
    <t>Cars and trucks, used</t>
  </si>
  <si>
    <t>Other vehicles</t>
  </si>
  <si>
    <t>e/</t>
  </si>
  <si>
    <t>Gasoline and other fuels</t>
  </si>
  <si>
    <t>Gasoline</t>
  </si>
  <si>
    <t>Other vehicle expenses</t>
  </si>
  <si>
    <t>Vehicle finance charges</t>
  </si>
  <si>
    <t>Maintenance and repairs</t>
  </si>
  <si>
    <t>Vehicle rental, leases, licenses, and other charges</t>
  </si>
  <si>
    <t>Vehicle insurance</t>
  </si>
  <si>
    <t>Public and other transportation</t>
  </si>
  <si>
    <t>Healthcare</t>
  </si>
  <si>
    <t>Health insurance</t>
  </si>
  <si>
    <t>Medical services</t>
  </si>
  <si>
    <t>Drugs</t>
  </si>
  <si>
    <t>Medical supplies</t>
  </si>
  <si>
    <t>Entertainment</t>
  </si>
  <si>
    <t>Fees and admissions</t>
  </si>
  <si>
    <t>Audio and visual equipment and services</t>
  </si>
  <si>
    <t>Pets, toys, hobbies, and playground equipment</t>
  </si>
  <si>
    <t>Pets</t>
  </si>
  <si>
    <t>Toys, hobbies, and playground equipment</t>
  </si>
  <si>
    <t>Other entertainment supplies, equipment, and services</t>
  </si>
  <si>
    <t>Personal care products and services</t>
  </si>
  <si>
    <t>Reading</t>
  </si>
  <si>
    <t>Education</t>
  </si>
  <si>
    <t>Tobacco products and smoking supplies</t>
  </si>
  <si>
    <t>Miscellaneous</t>
  </si>
  <si>
    <t>Cash contributions</t>
  </si>
  <si>
    <t>Personal insurance and pensions</t>
  </si>
  <si>
    <t>Life and other personal insurance</t>
  </si>
  <si>
    <t>Pensions and Social Security</t>
  </si>
  <si>
    <t>Sources of income and personal taxes:</t>
  </si>
  <si>
    <t>Wages and salaries</t>
  </si>
  <si>
    <t>Self-employment income</t>
  </si>
  <si>
    <t>Social Security, private and government retirement</t>
  </si>
  <si>
    <t>Interest, dividends, rental income, and other property income</t>
  </si>
  <si>
    <t>Public assistance, Supplemental Security Income, Supplementary Nutrition Assistance Program (SNAP)</t>
  </si>
  <si>
    <t>Unemployment and workers' compensation, veterans' benefits, and regular contributions for support</t>
  </si>
  <si>
    <t>Other income</t>
  </si>
  <si>
    <t>Personal taxes (contains some imputed values) b/</t>
  </si>
  <si>
    <t>Federal income taxes b/</t>
  </si>
  <si>
    <t>State and local income taxes b/</t>
  </si>
  <si>
    <t>Other taxes</t>
  </si>
  <si>
    <t>Addenda:</t>
  </si>
  <si>
    <t>Other financial information:</t>
  </si>
  <si>
    <t>Other money receipts</t>
  </si>
  <si>
    <t>Mortgage principal paid on owned property</t>
  </si>
  <si>
    <t>Estimated market value of owned home</t>
  </si>
  <si>
    <t>Estimated monthly rental value of owned home</t>
  </si>
  <si>
    <t>a Data are rounded to the nearest thousands.</t>
  </si>
  <si>
    <t>b These estimates were calculated using two different versions of TAXSIM Model 35 produced by the National Bureau of Economic Research (NBER). The first version was provided to BLS on November 10, 2022, and used in the production of quarter 1 2023 data. The second version was provided to BLS on January 9, 2024, and used in the production of quarters 2, 3, and 4 of 2023, as well as quarter 1 of 2024.</t>
  </si>
  <si>
    <t>c Data are suppressed due to the Relative Standard Error (RSE) being equal to or greater than 25 percent. See www.bls.gov/cex/tables-getting-started-guide.htm for more information.</t>
  </si>
  <si>
    <t>d Value is too small to display.</t>
  </si>
  <si>
    <t>e No data reported.</t>
  </si>
  <si>
    <t>Source: Consumer Expenditure Surveys, U.S. Bureau of Labor Statistics, September, 2024</t>
  </si>
  <si>
    <t>Glossary</t>
  </si>
  <si>
    <t xml:space="preserve">  Note: Wage income</t>
  </si>
  <si>
    <t>Taxes</t>
  </si>
  <si>
    <t>Disposable income</t>
  </si>
  <si>
    <t>Furnishings</t>
  </si>
  <si>
    <t>Apparel &amp; services</t>
  </si>
  <si>
    <t>Aggregated*</t>
  </si>
  <si>
    <t>*Assumptions</t>
  </si>
  <si>
    <t>Trans-Gas</t>
  </si>
  <si>
    <t>Trans-Maintenance</t>
  </si>
  <si>
    <t>Trans-Insurance</t>
  </si>
  <si>
    <t>Trans-Other</t>
  </si>
  <si>
    <t>Personal care</t>
  </si>
  <si>
    <t>Tobacco</t>
  </si>
  <si>
    <t>Total Expenditures</t>
  </si>
  <si>
    <t>Cash contributions includes cash contributed to persons or organizations outside the consumer unit, including alimony and child support payments; care of students away from home; and contributions to religious, educational, charitable, or political organizations.</t>
  </si>
  <si>
    <t>Retirement, pensions, and Social Security includes all Social Security contributions paid by employees; employee contributions to railroad retirement, government retirement, and private pension programs; and retirement programs for the self-employed.</t>
  </si>
  <si>
    <t>Mortgage</t>
  </si>
  <si>
    <t>Debt payments (included in expenditure total)</t>
  </si>
  <si>
    <t>Source: Forbes</t>
  </si>
  <si>
    <t>Amount saved for retirement and emergencies. Not earmarked for spending/budget.</t>
  </si>
  <si>
    <t>Rent apartment and own auto</t>
  </si>
  <si>
    <t>Housing -rent</t>
  </si>
  <si>
    <t>Total necessary exp.</t>
  </si>
  <si>
    <t>Actual monthly</t>
  </si>
  <si>
    <t>Food (in+out)</t>
  </si>
  <si>
    <r>
      <t xml:space="preserve">  Note: Debt payments</t>
    </r>
    <r>
      <rPr>
        <i/>
        <vertAlign val="superscript"/>
        <sz val="10"/>
        <color theme="1"/>
        <rFont val="Calibri"/>
        <family val="2"/>
        <scheme val="minor"/>
      </rPr>
      <t>5</t>
    </r>
  </si>
  <si>
    <r>
      <t xml:space="preserve">  Note: Change in inflation rate (CPI)</t>
    </r>
    <r>
      <rPr>
        <i/>
        <vertAlign val="superscript"/>
        <sz val="10"/>
        <color theme="1"/>
        <rFont val="Calibri"/>
        <family val="2"/>
        <scheme val="minor"/>
      </rPr>
      <t>7</t>
    </r>
  </si>
  <si>
    <t>Total debt divided by the gross income and multiply by 100 to express it as a percentage.</t>
  </si>
  <si>
    <t>Credit card min payment</t>
  </si>
  <si>
    <t>Student loans</t>
  </si>
  <si>
    <t>Total debt payments</t>
  </si>
  <si>
    <t>Federal, state and local taxes. Assumes 18% based on mostly wage income, married, filing joint return.</t>
  </si>
  <si>
    <t>How to calculate debt-to-income ratio</t>
  </si>
  <si>
    <t>Rent/mortgage payments</t>
  </si>
  <si>
    <t>Debt payments (loans, credit cards, rent) included in total necessary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</si>
</sst>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0.0%"/>
    <numFmt numFmtId="166" formatCode="_(* #,##0.0_);_(* \(#,##0.0\);_(* &quot;-&quot;??_);_(@_)"/>
    <numFmt numFmtId="167" formatCode="_(* #,##0.000_);_(* \(#,##0.000\);_(* &quot;-&quot;?_);_(@_)"/>
    <numFmt numFmtId="168" formatCode="_(* #,##0.000_);_(* \(#,##0.000\);_(* &quot;-&quot;??_);_(@_)"/>
    <numFmt numFmtId="169" formatCode="#,###"/>
    <numFmt numFmtId="170" formatCode="\$#,###"/>
    <numFmt numFmtId="171" formatCode="#,###.00#"/>
    <numFmt numFmtId="172" formatCode="#.00#"/>
    <numFmt numFmtId="173" formatCode="#.0#"/>
  </numFmts>
  <fonts count="3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u/>
      <sz val="11"/>
      <color theme="1"/>
      <name val="Calibri"/>
      <family val="2"/>
      <scheme val="minor"/>
    </font>
    <font>
      <b/>
      <sz val="11"/>
      <color rgb="FF0033CC"/>
      <name val="Calibri"/>
      <family val="2"/>
      <scheme val="minor"/>
    </font>
    <font>
      <sz val="10"/>
      <color theme="1"/>
      <name val="Calibri"/>
      <family val="2"/>
      <scheme val="minor"/>
    </font>
    <font>
      <b/>
      <sz val="16"/>
      <color theme="9" tint="-0.249977111117893"/>
      <name val="Calibri"/>
      <family val="2"/>
      <scheme val="minor"/>
    </font>
    <font>
      <sz val="16"/>
      <color theme="1"/>
      <name val="Calibri"/>
      <family val="2"/>
      <scheme val="minor"/>
    </font>
    <font>
      <u/>
      <sz val="11"/>
      <color theme="10"/>
      <name val="Calibri"/>
      <family val="2"/>
      <scheme val="minor"/>
    </font>
    <font>
      <sz val="9"/>
      <color theme="1"/>
      <name val="Calibri"/>
      <family val="2"/>
      <scheme val="minor"/>
    </font>
    <font>
      <i/>
      <sz val="11"/>
      <color theme="1"/>
      <name val="Calibri"/>
      <family val="2"/>
      <scheme val="minor"/>
    </font>
    <font>
      <b/>
      <vertAlign val="superscript"/>
      <sz val="11"/>
      <color theme="1"/>
      <name val="Calibri"/>
      <family val="2"/>
      <scheme val="minor"/>
    </font>
    <font>
      <b/>
      <sz val="11"/>
      <color rgb="FFC00000"/>
      <name val="Calibri"/>
      <family val="2"/>
      <scheme val="minor"/>
    </font>
    <font>
      <sz val="10"/>
      <color rgb="FFC00000"/>
      <name val="Calibri"/>
      <family val="2"/>
      <scheme val="minor"/>
    </font>
    <font>
      <b/>
      <vertAlign val="superscript"/>
      <sz val="11"/>
      <color rgb="FF0033CC"/>
      <name val="Calibri"/>
      <family val="2"/>
      <scheme val="minor"/>
    </font>
    <font>
      <u/>
      <sz val="9"/>
      <color theme="10"/>
      <name val="Calibri"/>
      <family val="2"/>
      <scheme val="minor"/>
    </font>
    <font>
      <b/>
      <sz val="10"/>
      <color theme="1"/>
      <name val="Calibri"/>
      <family val="2"/>
      <scheme val="minor"/>
    </font>
    <font>
      <b/>
      <sz val="11"/>
      <color rgb="FF7030A0"/>
      <name val="Calibri"/>
      <family val="2"/>
      <scheme val="minor"/>
    </font>
    <font>
      <b/>
      <sz val="14"/>
      <color theme="9" tint="-0.249977111117893"/>
      <name val="Calibri"/>
      <family val="2"/>
      <scheme val="minor"/>
    </font>
    <font>
      <sz val="10"/>
      <name val="Arial"/>
      <family val="2"/>
    </font>
    <font>
      <sz val="8"/>
      <name val="Arial"/>
      <family val="2"/>
    </font>
    <font>
      <sz val="11"/>
      <color rgb="FF0033CC"/>
      <name val="Calibri"/>
      <family val="2"/>
      <scheme val="minor"/>
    </font>
    <font>
      <b/>
      <sz val="11"/>
      <name val="Calibri"/>
      <family val="2"/>
      <scheme val="minor"/>
    </font>
    <font>
      <b/>
      <vertAlign val="superscript"/>
      <sz val="11"/>
      <name val="Calibri"/>
      <family val="2"/>
      <scheme val="minor"/>
    </font>
    <font>
      <sz val="11"/>
      <color indexed="8"/>
      <name val="Calibri"/>
      <family val="2"/>
      <scheme val="minor"/>
    </font>
    <font>
      <b/>
      <sz val="9"/>
      <name val="Arial"/>
      <family val="2"/>
    </font>
    <font>
      <sz val="9"/>
      <color indexed="8"/>
      <name val="Calibri"/>
      <family val="2"/>
      <scheme val="minor"/>
    </font>
    <font>
      <sz val="9"/>
      <name val="Arial"/>
      <family val="2"/>
    </font>
    <font>
      <b/>
      <u/>
      <sz val="9"/>
      <color theme="10"/>
      <name val="Calibri"/>
      <family val="2"/>
      <scheme val="minor"/>
    </font>
    <font>
      <u/>
      <sz val="9"/>
      <name val="Arial"/>
      <family val="2"/>
    </font>
    <font>
      <sz val="10"/>
      <color indexed="8"/>
      <name val="Calibri"/>
      <family val="2"/>
      <scheme val="minor"/>
    </font>
    <font>
      <sz val="9"/>
      <color rgb="FF0033CC"/>
      <name val="Arial"/>
      <family val="2"/>
    </font>
    <font>
      <b/>
      <sz val="9"/>
      <color rgb="FF0033CC"/>
      <name val="Arial"/>
      <family val="2"/>
    </font>
    <font>
      <i/>
      <sz val="10"/>
      <color theme="1"/>
      <name val="Calibri"/>
      <family val="2"/>
      <scheme val="minor"/>
    </font>
    <font>
      <i/>
      <vertAlign val="superscript"/>
      <sz val="10"/>
      <color theme="1"/>
      <name val="Calibri"/>
      <family val="2"/>
      <scheme val="minor"/>
    </font>
    <font>
      <b/>
      <sz val="11"/>
      <name val="Arial"/>
      <family val="2"/>
    </font>
    <font>
      <sz val="1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66"/>
        <bgColor indexed="64"/>
      </patternFill>
    </fill>
  </fills>
  <borders count="35">
    <border>
      <left/>
      <right/>
      <top/>
      <bottom/>
      <diagonal/>
    </border>
    <border>
      <left/>
      <right/>
      <top/>
      <bottom style="medium">
        <color indexed="64"/>
      </bottom>
      <diagonal/>
    </border>
    <border>
      <left/>
      <right/>
      <top/>
      <bottom style="dashed">
        <color auto="1"/>
      </bottom>
      <diagonal/>
    </border>
    <border>
      <left/>
      <right/>
      <top style="dashed">
        <color auto="1"/>
      </top>
      <bottom style="dashed">
        <color auto="1"/>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thin">
        <color indexed="64"/>
      </bottom>
      <diagonal/>
    </border>
    <border>
      <left/>
      <right/>
      <top style="dashed">
        <color auto="1"/>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double">
        <color indexed="64"/>
      </bottom>
      <diagonal/>
    </border>
    <border>
      <left/>
      <right style="mediumDashed">
        <color indexed="64"/>
      </right>
      <top/>
      <bottom style="double">
        <color indexed="64"/>
      </bottom>
      <diagonal/>
    </border>
    <border>
      <left style="mediumDashed">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thin">
        <color indexed="64"/>
      </bottom>
      <diagonal/>
    </border>
    <border>
      <left/>
      <right style="mediumDashed">
        <color indexed="64"/>
      </right>
      <top/>
      <bottom style="thin">
        <color indexed="64"/>
      </bottom>
      <diagonal/>
    </border>
    <border>
      <left style="mediumDashed">
        <color indexed="64"/>
      </left>
      <right/>
      <top style="medium">
        <color indexed="64"/>
      </top>
      <bottom style="double">
        <color indexed="64"/>
      </bottom>
      <diagonal/>
    </border>
    <border>
      <left/>
      <right style="mediumDashed">
        <color indexed="64"/>
      </right>
      <top style="medium">
        <color indexed="64"/>
      </top>
      <bottom style="double">
        <color indexed="64"/>
      </bottom>
      <diagonal/>
    </border>
    <border>
      <left style="mediumDashed">
        <color indexed="64"/>
      </left>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right style="thin">
        <color indexed="8"/>
      </right>
      <top/>
      <bottom/>
      <diagonal/>
    </border>
    <border>
      <left/>
      <right style="thin">
        <color auto="1"/>
      </right>
      <top/>
      <bottom/>
      <diagonal/>
    </border>
    <border>
      <left/>
      <right/>
      <top style="thin">
        <color indexed="64"/>
      </top>
      <bottom style="dashed">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44" fontId="20" fillId="0" borderId="0" applyFont="0" applyFill="0" applyBorder="0" applyAlignment="0" applyProtection="0"/>
    <xf numFmtId="0" fontId="25" fillId="0" borderId="0"/>
  </cellStyleXfs>
  <cellXfs count="244">
    <xf numFmtId="0" fontId="0" fillId="0" borderId="0" xfId="0"/>
    <xf numFmtId="0" fontId="0" fillId="2" borderId="0" xfId="0" applyFill="1"/>
    <xf numFmtId="0" fontId="4" fillId="2" borderId="0" xfId="0" applyFont="1" applyFill="1" applyAlignment="1">
      <alignment horizontal="right"/>
    </xf>
    <xf numFmtId="0" fontId="2" fillId="2" borderId="0" xfId="0" applyFont="1" applyFill="1" applyAlignment="1">
      <alignment horizontal="center"/>
    </xf>
    <xf numFmtId="0" fontId="2" fillId="2" borderId="0" xfId="0" applyFont="1" applyFill="1"/>
    <xf numFmtId="0" fontId="0" fillId="2" borderId="0" xfId="0" applyFill="1" applyAlignment="1">
      <alignment horizontal="center"/>
    </xf>
    <xf numFmtId="10" fontId="1" fillId="2" borderId="0" xfId="2" applyNumberFormat="1" applyFont="1" applyFill="1"/>
    <xf numFmtId="44" fontId="0" fillId="2" borderId="0" xfId="0" applyNumberFormat="1" applyFill="1"/>
    <xf numFmtId="164" fontId="5" fillId="2" borderId="0" xfId="0" applyNumberFormat="1" applyFont="1" applyFill="1"/>
    <xf numFmtId="0" fontId="0" fillId="2" borderId="1" xfId="0" applyFill="1" applyBorder="1"/>
    <xf numFmtId="0" fontId="0" fillId="2" borderId="2" xfId="0" applyFill="1" applyBorder="1"/>
    <xf numFmtId="164" fontId="2" fillId="2" borderId="2" xfId="1" applyNumberFormat="1" applyFont="1" applyFill="1" applyBorder="1"/>
    <xf numFmtId="0" fontId="0" fillId="2" borderId="3" xfId="0" applyFill="1" applyBorder="1"/>
    <xf numFmtId="164" fontId="1" fillId="2" borderId="3" xfId="1" applyNumberFormat="1" applyFont="1" applyFill="1" applyBorder="1"/>
    <xf numFmtId="164" fontId="0" fillId="2" borderId="3" xfId="0" applyNumberFormat="1" applyFill="1" applyBorder="1"/>
    <xf numFmtId="164" fontId="1" fillId="2" borderId="2" xfId="1" applyNumberFormat="1" applyFont="1" applyFill="1" applyBorder="1"/>
    <xf numFmtId="164" fontId="0" fillId="2" borderId="2" xfId="0" applyNumberFormat="1" applyFill="1" applyBorder="1"/>
    <xf numFmtId="165" fontId="0" fillId="2" borderId="3" xfId="2" applyNumberFormat="1" applyFont="1" applyFill="1" applyBorder="1"/>
    <xf numFmtId="10" fontId="0" fillId="2" borderId="3" xfId="2" applyNumberFormat="1" applyFont="1" applyFill="1" applyBorder="1"/>
    <xf numFmtId="0" fontId="6" fillId="2" borderId="0" xfId="0" applyFont="1" applyFill="1"/>
    <xf numFmtId="0" fontId="6" fillId="2" borderId="0" xfId="0" applyFont="1" applyFill="1" applyAlignment="1">
      <alignment horizontal="center"/>
    </xf>
    <xf numFmtId="164" fontId="2" fillId="2" borderId="3" xfId="1" applyNumberFormat="1" applyFont="1" applyFill="1" applyBorder="1"/>
    <xf numFmtId="10" fontId="2" fillId="2" borderId="3" xfId="2" applyNumberFormat="1" applyFont="1" applyFill="1" applyBorder="1"/>
    <xf numFmtId="164" fontId="2" fillId="3" borderId="2" xfId="1" applyNumberFormat="1" applyFont="1" applyFill="1" applyBorder="1"/>
    <xf numFmtId="10" fontId="2" fillId="3" borderId="3" xfId="2" applyNumberFormat="1" applyFont="1" applyFill="1" applyBorder="1"/>
    <xf numFmtId="10" fontId="2" fillId="3" borderId="2" xfId="2" applyNumberFormat="1" applyFont="1" applyFill="1" applyBorder="1"/>
    <xf numFmtId="0" fontId="7" fillId="2" borderId="0" xfId="0" applyFont="1" applyFill="1"/>
    <xf numFmtId="0" fontId="10" fillId="2" borderId="0" xfId="0" applyFont="1" applyFill="1"/>
    <xf numFmtId="165" fontId="0" fillId="2" borderId="0" xfId="2" applyNumberFormat="1" applyFont="1" applyFill="1" applyBorder="1"/>
    <xf numFmtId="10" fontId="0" fillId="2" borderId="0" xfId="2" applyNumberFormat="1" applyFont="1" applyFill="1" applyBorder="1"/>
    <xf numFmtId="0" fontId="8" fillId="2" borderId="0" xfId="0" applyFont="1" applyFill="1"/>
    <xf numFmtId="0" fontId="0" fillId="2" borderId="0" xfId="0" applyFill="1" applyAlignment="1">
      <alignment horizontal="right"/>
    </xf>
    <xf numFmtId="0" fontId="2" fillId="2" borderId="0" xfId="0" applyFont="1" applyFill="1" applyAlignment="1">
      <alignment horizontal="right"/>
    </xf>
    <xf numFmtId="0" fontId="0" fillId="2" borderId="4" xfId="0" applyFill="1" applyBorder="1" applyAlignment="1">
      <alignment horizontal="right"/>
    </xf>
    <xf numFmtId="166" fontId="0" fillId="2" borderId="3" xfId="4" applyNumberFormat="1" applyFont="1" applyFill="1" applyBorder="1"/>
    <xf numFmtId="166" fontId="1" fillId="2" borderId="3" xfId="4" applyNumberFormat="1" applyFont="1" applyFill="1" applyBorder="1"/>
    <xf numFmtId="166" fontId="0" fillId="2" borderId="2" xfId="4" applyNumberFormat="1" applyFont="1" applyFill="1" applyBorder="1"/>
    <xf numFmtId="166" fontId="1" fillId="2" borderId="2" xfId="4" applyNumberFormat="1" applyFont="1" applyFill="1" applyBorder="1"/>
    <xf numFmtId="0" fontId="11" fillId="2" borderId="0" xfId="0" applyFont="1" applyFill="1" applyAlignment="1">
      <alignment horizontal="right"/>
    </xf>
    <xf numFmtId="0" fontId="0" fillId="2" borderId="4" xfId="0" applyFill="1" applyBorder="1"/>
    <xf numFmtId="0" fontId="2" fillId="2" borderId="4" xfId="0" applyFont="1" applyFill="1" applyBorder="1" applyAlignment="1">
      <alignment horizontal="right"/>
    </xf>
    <xf numFmtId="0" fontId="2" fillId="2" borderId="2" xfId="0" applyFont="1" applyFill="1" applyBorder="1"/>
    <xf numFmtId="10" fontId="0" fillId="2" borderId="2" xfId="2" applyNumberFormat="1" applyFont="1" applyFill="1" applyBorder="1"/>
    <xf numFmtId="164" fontId="13" fillId="2" borderId="2" xfId="1" applyNumberFormat="1" applyFont="1" applyFill="1" applyBorder="1"/>
    <xf numFmtId="168" fontId="0" fillId="2" borderId="0" xfId="0" applyNumberFormat="1" applyFill="1"/>
    <xf numFmtId="0" fontId="10" fillId="2" borderId="0" xfId="0" applyFont="1" applyFill="1" applyAlignment="1">
      <alignment horizontal="center"/>
    </xf>
    <xf numFmtId="164" fontId="0" fillId="3" borderId="1" xfId="1" applyNumberFormat="1" applyFont="1" applyFill="1" applyBorder="1"/>
    <xf numFmtId="164" fontId="0" fillId="3" borderId="8" xfId="1" applyNumberFormat="1" applyFont="1" applyFill="1" applyBorder="1"/>
    <xf numFmtId="164" fontId="2" fillId="3" borderId="5" xfId="1" applyNumberFormat="1" applyFont="1" applyFill="1" applyBorder="1"/>
    <xf numFmtId="9" fontId="2" fillId="3" borderId="6" xfId="2" applyFont="1" applyFill="1" applyBorder="1"/>
    <xf numFmtId="166" fontId="0" fillId="3" borderId="7" xfId="4" applyNumberFormat="1" applyFont="1" applyFill="1" applyBorder="1"/>
    <xf numFmtId="166" fontId="2" fillId="3" borderId="7" xfId="4" applyNumberFormat="1" applyFont="1" applyFill="1" applyBorder="1"/>
    <xf numFmtId="0" fontId="0" fillId="3" borderId="1" xfId="0" applyFill="1" applyBorder="1"/>
    <xf numFmtId="0" fontId="0" fillId="3" borderId="8" xfId="0" applyFill="1" applyBorder="1"/>
    <xf numFmtId="166" fontId="0" fillId="3" borderId="8" xfId="4" applyNumberFormat="1" applyFont="1" applyFill="1" applyBorder="1"/>
    <xf numFmtId="166" fontId="2" fillId="3" borderId="8" xfId="4" applyNumberFormat="1" applyFont="1" applyFill="1" applyBorder="1"/>
    <xf numFmtId="9" fontId="0" fillId="3" borderId="1" xfId="2" applyFont="1" applyFill="1" applyBorder="1"/>
    <xf numFmtId="167" fontId="0" fillId="3" borderId="1" xfId="0" applyNumberFormat="1" applyFill="1" applyBorder="1"/>
    <xf numFmtId="9" fontId="0" fillId="3" borderId="8" xfId="2" applyFont="1" applyFill="1" applyBorder="1"/>
    <xf numFmtId="0" fontId="2" fillId="3" borderId="7" xfId="0" applyFont="1" applyFill="1" applyBorder="1"/>
    <xf numFmtId="164" fontId="5" fillId="2" borderId="0" xfId="1" applyNumberFormat="1" applyFont="1" applyFill="1" applyBorder="1"/>
    <xf numFmtId="0" fontId="5" fillId="2" borderId="0" xfId="0" applyFont="1" applyFill="1" applyAlignment="1">
      <alignment horizontal="right"/>
    </xf>
    <xf numFmtId="0" fontId="5" fillId="2" borderId="0" xfId="0" applyFont="1" applyFill="1"/>
    <xf numFmtId="9" fontId="5" fillId="3" borderId="6" xfId="2" applyFont="1" applyFill="1" applyBorder="1"/>
    <xf numFmtId="0" fontId="2" fillId="3" borderId="8" xfId="0" applyFont="1" applyFill="1" applyBorder="1"/>
    <xf numFmtId="0" fontId="2" fillId="2" borderId="9" xfId="0" applyFont="1" applyFill="1" applyBorder="1" applyAlignment="1">
      <alignment horizontal="right"/>
    </xf>
    <xf numFmtId="166" fontId="2" fillId="2" borderId="9" xfId="4" applyNumberFormat="1" applyFont="1" applyFill="1" applyBorder="1"/>
    <xf numFmtId="166" fontId="0" fillId="2" borderId="9" xfId="4" applyNumberFormat="1" applyFont="1" applyFill="1" applyBorder="1"/>
    <xf numFmtId="0" fontId="0" fillId="2" borderId="9" xfId="0" applyFill="1" applyBorder="1"/>
    <xf numFmtId="0" fontId="0" fillId="4" borderId="9" xfId="0" applyFill="1" applyBorder="1"/>
    <xf numFmtId="0" fontId="2" fillId="3" borderId="1" xfId="0" applyFont="1" applyFill="1" applyBorder="1"/>
    <xf numFmtId="166" fontId="0" fillId="3" borderId="1" xfId="4" applyNumberFormat="1" applyFont="1" applyFill="1" applyBorder="1"/>
    <xf numFmtId="166" fontId="2" fillId="3" borderId="1" xfId="4" applyNumberFormat="1" applyFont="1" applyFill="1" applyBorder="1"/>
    <xf numFmtId="0" fontId="0" fillId="2" borderId="15" xfId="0" applyFill="1" applyBorder="1"/>
    <xf numFmtId="0" fontId="0" fillId="2" borderId="16" xfId="0" applyFill="1" applyBorder="1"/>
    <xf numFmtId="44" fontId="0" fillId="3" borderId="19" xfId="1" applyFont="1" applyFill="1" applyBorder="1"/>
    <xf numFmtId="164" fontId="0" fillId="3" borderId="20" xfId="0" applyNumberFormat="1" applyFill="1" applyBorder="1"/>
    <xf numFmtId="44" fontId="2" fillId="4" borderId="23" xfId="1" applyFont="1" applyFill="1" applyBorder="1"/>
    <xf numFmtId="164" fontId="2" fillId="4" borderId="24" xfId="1" applyNumberFormat="1" applyFont="1" applyFill="1" applyBorder="1"/>
    <xf numFmtId="164" fontId="5" fillId="3" borderId="25" xfId="1" applyNumberFormat="1" applyFont="1" applyFill="1" applyBorder="1"/>
    <xf numFmtId="164" fontId="5" fillId="3" borderId="26" xfId="1" applyNumberFormat="1" applyFont="1" applyFill="1" applyBorder="1"/>
    <xf numFmtId="0" fontId="0" fillId="2" borderId="11" xfId="0" applyFill="1" applyBorder="1"/>
    <xf numFmtId="166" fontId="0" fillId="2" borderId="11" xfId="4" applyNumberFormat="1" applyFont="1" applyFill="1" applyBorder="1"/>
    <xf numFmtId="166" fontId="1" fillId="2" borderId="11" xfId="4" applyNumberFormat="1" applyFont="1" applyFill="1" applyBorder="1"/>
    <xf numFmtId="0" fontId="0" fillId="2" borderId="10" xfId="0" applyFill="1" applyBorder="1"/>
    <xf numFmtId="164" fontId="0" fillId="2" borderId="10" xfId="1" applyNumberFormat="1" applyFont="1" applyFill="1" applyBorder="1"/>
    <xf numFmtId="9" fontId="0" fillId="2" borderId="10" xfId="2" applyFont="1" applyFill="1" applyBorder="1" applyAlignment="1">
      <alignment horizontal="right"/>
    </xf>
    <xf numFmtId="44" fontId="0" fillId="2" borderId="21" xfId="1" applyFont="1" applyFill="1" applyBorder="1"/>
    <xf numFmtId="167" fontId="0" fillId="2" borderId="10" xfId="0" applyNumberFormat="1" applyFill="1" applyBorder="1"/>
    <xf numFmtId="164" fontId="0" fillId="2" borderId="22" xfId="0" applyNumberFormat="1" applyFill="1" applyBorder="1"/>
    <xf numFmtId="0" fontId="10" fillId="2" borderId="10" xfId="0" applyFont="1" applyFill="1" applyBorder="1"/>
    <xf numFmtId="0" fontId="10" fillId="2" borderId="0" xfId="0" quotePrefix="1" applyFont="1" applyFill="1"/>
    <xf numFmtId="0" fontId="16" fillId="2" borderId="0" xfId="3" applyFont="1" applyFill="1"/>
    <xf numFmtId="0" fontId="6" fillId="2" borderId="2" xfId="0" applyFont="1" applyFill="1" applyBorder="1"/>
    <xf numFmtId="0" fontId="6" fillId="2" borderId="3" xfId="0" applyFont="1" applyFill="1" applyBorder="1"/>
    <xf numFmtId="0" fontId="17" fillId="3" borderId="7" xfId="0" applyFont="1" applyFill="1" applyBorder="1" applyAlignment="1">
      <alignment horizontal="right"/>
    </xf>
    <xf numFmtId="0" fontId="17" fillId="2" borderId="9" xfId="0" applyFont="1" applyFill="1" applyBorder="1" applyAlignment="1">
      <alignment horizontal="right"/>
    </xf>
    <xf numFmtId="0" fontId="6" fillId="2" borderId="2" xfId="0" applyFont="1" applyFill="1" applyBorder="1" applyAlignment="1">
      <alignment horizontal="right"/>
    </xf>
    <xf numFmtId="0" fontId="6" fillId="2" borderId="3" xfId="0" applyFont="1" applyFill="1" applyBorder="1" applyAlignment="1">
      <alignment horizontal="right"/>
    </xf>
    <xf numFmtId="0" fontId="6" fillId="2" borderId="11" xfId="0" applyFont="1" applyFill="1" applyBorder="1" applyAlignment="1">
      <alignment horizontal="right"/>
    </xf>
    <xf numFmtId="0" fontId="0" fillId="5" borderId="0" xfId="0" applyFill="1"/>
    <xf numFmtId="0" fontId="2" fillId="5" borderId="0" xfId="0" applyFont="1" applyFill="1" applyAlignment="1">
      <alignment horizontal="right"/>
    </xf>
    <xf numFmtId="0" fontId="2" fillId="5" borderId="0" xfId="0" applyFont="1" applyFill="1"/>
    <xf numFmtId="164" fontId="2" fillId="5" borderId="0" xfId="1" applyNumberFormat="1" applyFont="1" applyFill="1" applyBorder="1"/>
    <xf numFmtId="9" fontId="2" fillId="5" borderId="0" xfId="2" applyFont="1" applyFill="1" applyBorder="1" applyAlignment="1">
      <alignment horizontal="right"/>
    </xf>
    <xf numFmtId="164" fontId="2" fillId="5" borderId="27" xfId="1" applyNumberFormat="1" applyFont="1" applyFill="1" applyBorder="1"/>
    <xf numFmtId="9" fontId="2" fillId="5" borderId="28" xfId="2" applyFont="1" applyFill="1" applyBorder="1"/>
    <xf numFmtId="164" fontId="2" fillId="5" borderId="29" xfId="1" applyNumberFormat="1" applyFont="1" applyFill="1" applyBorder="1"/>
    <xf numFmtId="0" fontId="14" fillId="6" borderId="0" xfId="0" applyFont="1" applyFill="1"/>
    <xf numFmtId="0" fontId="0" fillId="6" borderId="0" xfId="0" applyFill="1"/>
    <xf numFmtId="9" fontId="18" fillId="3" borderId="6" xfId="2" applyFont="1" applyFill="1" applyBorder="1"/>
    <xf numFmtId="0" fontId="9" fillId="0" borderId="0" xfId="3"/>
    <xf numFmtId="0" fontId="4" fillId="2" borderId="0" xfId="0" quotePrefix="1" applyFont="1" applyFill="1" applyAlignment="1">
      <alignment horizontal="right"/>
    </xf>
    <xf numFmtId="0" fontId="4" fillId="2" borderId="0" xfId="0" quotePrefix="1" applyFont="1" applyFill="1"/>
    <xf numFmtId="164" fontId="0" fillId="2" borderId="0" xfId="1" applyNumberFormat="1" applyFont="1" applyFill="1"/>
    <xf numFmtId="164" fontId="0" fillId="2" borderId="3" xfId="1" applyNumberFormat="1" applyFont="1" applyFill="1" applyBorder="1"/>
    <xf numFmtId="0" fontId="2" fillId="2" borderId="10" xfId="0" applyFont="1" applyFill="1" applyBorder="1"/>
    <xf numFmtId="165" fontId="1" fillId="2" borderId="3" xfId="2" applyNumberFormat="1" applyFont="1" applyFill="1" applyBorder="1"/>
    <xf numFmtId="0" fontId="19" fillId="2" borderId="0" xfId="0" applyFont="1" applyFill="1"/>
    <xf numFmtId="0" fontId="0" fillId="7" borderId="12" xfId="0" applyFill="1" applyBorder="1" applyAlignment="1">
      <alignment horizontal="right"/>
    </xf>
    <xf numFmtId="0" fontId="0" fillId="7" borderId="13" xfId="0" applyFill="1" applyBorder="1"/>
    <xf numFmtId="0" fontId="0" fillId="7" borderId="14" xfId="0" applyFill="1" applyBorder="1" applyAlignment="1">
      <alignment horizontal="right"/>
    </xf>
    <xf numFmtId="0" fontId="0" fillId="7" borderId="15" xfId="0" applyFill="1" applyBorder="1" applyAlignment="1">
      <alignment horizontal="right"/>
    </xf>
    <xf numFmtId="0" fontId="0" fillId="7" borderId="0" xfId="0" applyFill="1"/>
    <xf numFmtId="0" fontId="0" fillId="7" borderId="16" xfId="0" applyFill="1" applyBorder="1" applyAlignment="1">
      <alignment horizontal="right"/>
    </xf>
    <xf numFmtId="0" fontId="2" fillId="7" borderId="17" xfId="0" applyFont="1" applyFill="1" applyBorder="1" applyAlignment="1">
      <alignment horizontal="right"/>
    </xf>
    <xf numFmtId="0" fontId="0" fillId="7" borderId="4" xfId="0" applyFill="1" applyBorder="1"/>
    <xf numFmtId="0" fontId="2" fillId="7" borderId="18" xfId="0" applyFont="1" applyFill="1" applyBorder="1" applyAlignment="1">
      <alignment horizontal="right"/>
    </xf>
    <xf numFmtId="0" fontId="6" fillId="2" borderId="10" xfId="0" applyFont="1" applyFill="1" applyBorder="1"/>
    <xf numFmtId="165" fontId="2" fillId="2" borderId="0" xfId="2" applyNumberFormat="1" applyFont="1" applyFill="1" applyBorder="1"/>
    <xf numFmtId="164" fontId="2" fillId="2" borderId="0" xfId="2" applyNumberFormat="1" applyFont="1" applyFill="1" applyBorder="1"/>
    <xf numFmtId="164" fontId="2" fillId="2" borderId="0" xfId="1" applyNumberFormat="1" applyFont="1" applyFill="1" applyBorder="1"/>
    <xf numFmtId="0" fontId="2" fillId="4" borderId="10" xfId="0" applyFont="1" applyFill="1" applyBorder="1"/>
    <xf numFmtId="164" fontId="2" fillId="4" borderId="10" xfId="1" applyNumberFormat="1" applyFont="1" applyFill="1" applyBorder="1"/>
    <xf numFmtId="165" fontId="2" fillId="4" borderId="10" xfId="2" applyNumberFormat="1" applyFont="1" applyFill="1" applyBorder="1"/>
    <xf numFmtId="0" fontId="2" fillId="8" borderId="10" xfId="0" applyFont="1" applyFill="1" applyBorder="1"/>
    <xf numFmtId="164" fontId="2" fillId="8" borderId="10" xfId="1" applyNumberFormat="1" applyFont="1" applyFill="1" applyBorder="1"/>
    <xf numFmtId="165" fontId="2" fillId="8" borderId="10" xfId="2" applyNumberFormat="1" applyFont="1" applyFill="1" applyBorder="1"/>
    <xf numFmtId="0" fontId="23" fillId="9" borderId="10" xfId="0" applyFont="1" applyFill="1" applyBorder="1"/>
    <xf numFmtId="164" fontId="23" fillId="9" borderId="10" xfId="1" applyNumberFormat="1" applyFont="1" applyFill="1" applyBorder="1"/>
    <xf numFmtId="165" fontId="23" fillId="9" borderId="10" xfId="2" applyNumberFormat="1" applyFont="1" applyFill="1" applyBorder="1"/>
    <xf numFmtId="0" fontId="5" fillId="10" borderId="10" xfId="0" applyFont="1" applyFill="1" applyBorder="1"/>
    <xf numFmtId="0" fontId="22" fillId="10" borderId="10" xfId="0" applyFont="1" applyFill="1" applyBorder="1"/>
    <xf numFmtId="164" fontId="5" fillId="10" borderId="10" xfId="1" applyNumberFormat="1" applyFont="1" applyFill="1" applyBorder="1"/>
    <xf numFmtId="165" fontId="5" fillId="10" borderId="10" xfId="2" applyNumberFormat="1" applyFont="1" applyFill="1" applyBorder="1"/>
    <xf numFmtId="0" fontId="2" fillId="6" borderId="10" xfId="0" applyFont="1" applyFill="1" applyBorder="1"/>
    <xf numFmtId="164" fontId="2" fillId="6" borderId="10" xfId="2" applyNumberFormat="1" applyFont="1" applyFill="1" applyBorder="1"/>
    <xf numFmtId="164" fontId="2" fillId="6" borderId="10" xfId="1" applyNumberFormat="1" applyFont="1" applyFill="1" applyBorder="1"/>
    <xf numFmtId="165" fontId="2" fillId="6" borderId="10" xfId="2" applyNumberFormat="1" applyFont="1" applyFill="1" applyBorder="1"/>
    <xf numFmtId="0" fontId="14" fillId="3" borderId="0" xfId="0" applyFont="1" applyFill="1"/>
    <xf numFmtId="0" fontId="20" fillId="0" borderId="0" xfId="9" applyFont="1" applyAlignment="1">
      <alignment horizontal="left"/>
    </xf>
    <xf numFmtId="0" fontId="9" fillId="0" borderId="0" xfId="3" applyAlignment="1">
      <alignment horizontal="left"/>
    </xf>
    <xf numFmtId="0" fontId="25" fillId="0" borderId="0" xfId="9"/>
    <xf numFmtId="0" fontId="21" fillId="0" borderId="0" xfId="9" applyFont="1" applyAlignment="1">
      <alignment horizontal="left"/>
    </xf>
    <xf numFmtId="0" fontId="26" fillId="0" borderId="30" xfId="9" applyFont="1" applyBorder="1" applyAlignment="1">
      <alignment horizontal="center" vertical="center" wrapText="1"/>
    </xf>
    <xf numFmtId="0" fontId="26" fillId="11" borderId="30" xfId="9" applyFont="1" applyFill="1" applyBorder="1" applyAlignment="1">
      <alignment horizontal="center" vertical="center" wrapText="1"/>
    </xf>
    <xf numFmtId="0" fontId="27" fillId="0" borderId="0" xfId="9" applyFont="1"/>
    <xf numFmtId="0" fontId="26" fillId="0" borderId="31" xfId="9" applyFont="1" applyBorder="1" applyAlignment="1">
      <alignment horizontal="left" vertical="center" wrapText="1"/>
    </xf>
    <xf numFmtId="169" fontId="28" fillId="0" borderId="0" xfId="9" applyNumberFormat="1" applyFont="1" applyAlignment="1">
      <alignment horizontal="right" vertical="center"/>
    </xf>
    <xf numFmtId="169" fontId="28" fillId="11" borderId="0" xfId="9" applyNumberFormat="1" applyFont="1" applyFill="1" applyAlignment="1">
      <alignment horizontal="right" vertical="center"/>
    </xf>
    <xf numFmtId="0" fontId="28" fillId="0" borderId="0" xfId="9" applyFont="1" applyAlignment="1">
      <alignment horizontal="left"/>
    </xf>
    <xf numFmtId="0" fontId="28" fillId="0" borderId="31" xfId="9" applyFont="1" applyBorder="1" applyAlignment="1">
      <alignment horizontal="left" vertical="center" wrapText="1"/>
    </xf>
    <xf numFmtId="0" fontId="28" fillId="11" borderId="0" xfId="9" applyFont="1" applyFill="1" applyAlignment="1">
      <alignment horizontal="left"/>
    </xf>
    <xf numFmtId="0" fontId="28" fillId="0" borderId="32" xfId="9" applyFont="1" applyBorder="1" applyAlignment="1">
      <alignment horizontal="left" vertical="center"/>
    </xf>
    <xf numFmtId="0" fontId="28" fillId="0" borderId="32" xfId="9" applyFont="1" applyBorder="1" applyAlignment="1">
      <alignment horizontal="left" vertical="center" wrapText="1" indent="2"/>
    </xf>
    <xf numFmtId="0" fontId="28" fillId="0" borderId="32" xfId="9" applyFont="1" applyBorder="1" applyAlignment="1">
      <alignment horizontal="left" vertical="center" wrapText="1" indent="13"/>
    </xf>
    <xf numFmtId="170" fontId="28" fillId="0" borderId="0" xfId="9" applyNumberFormat="1" applyFont="1" applyAlignment="1">
      <alignment horizontal="right" vertical="center"/>
    </xf>
    <xf numFmtId="170" fontId="26" fillId="11" borderId="0" xfId="9" applyNumberFormat="1" applyFont="1" applyFill="1" applyAlignment="1">
      <alignment horizontal="right" vertical="center"/>
    </xf>
    <xf numFmtId="171" fontId="28" fillId="0" borderId="0" xfId="9" applyNumberFormat="1" applyFont="1" applyAlignment="1">
      <alignment horizontal="right" vertical="center"/>
    </xf>
    <xf numFmtId="172" fontId="28" fillId="0" borderId="0" xfId="9" applyNumberFormat="1" applyFont="1" applyAlignment="1">
      <alignment horizontal="right" vertical="center"/>
    </xf>
    <xf numFmtId="172" fontId="28" fillId="11" borderId="0" xfId="9" applyNumberFormat="1" applyFont="1" applyFill="1" applyAlignment="1">
      <alignment horizontal="right" vertical="center"/>
    </xf>
    <xf numFmtId="169" fontId="26" fillId="11" borderId="0" xfId="9" applyNumberFormat="1" applyFont="1" applyFill="1" applyAlignment="1">
      <alignment horizontal="right" vertical="center"/>
    </xf>
    <xf numFmtId="0" fontId="28" fillId="0" borderId="33" xfId="9" applyFont="1" applyBorder="1" applyAlignment="1">
      <alignment horizontal="left" vertical="center" wrapText="1"/>
    </xf>
    <xf numFmtId="173" fontId="28" fillId="0" borderId="0" xfId="9" applyNumberFormat="1" applyFont="1" applyAlignment="1">
      <alignment horizontal="right" vertical="center"/>
    </xf>
    <xf numFmtId="173" fontId="28" fillId="11" borderId="0" xfId="9" applyNumberFormat="1" applyFont="1" applyFill="1" applyAlignment="1">
      <alignment horizontal="right" vertical="center"/>
    </xf>
    <xf numFmtId="0" fontId="28" fillId="0" borderId="32" xfId="9" applyFont="1" applyBorder="1" applyAlignment="1">
      <alignment horizontal="left" vertical="center" wrapText="1" indent="4"/>
    </xf>
    <xf numFmtId="0" fontId="26" fillId="0" borderId="33" xfId="9" applyFont="1" applyBorder="1" applyAlignment="1">
      <alignment horizontal="left" vertical="center" wrapText="1"/>
    </xf>
    <xf numFmtId="1" fontId="28" fillId="0" borderId="0" xfId="9" applyNumberFormat="1" applyFont="1" applyAlignment="1">
      <alignment horizontal="right" vertical="center"/>
    </xf>
    <xf numFmtId="1" fontId="28" fillId="11" borderId="0" xfId="9" applyNumberFormat="1" applyFont="1" applyFill="1" applyAlignment="1">
      <alignment horizontal="right" vertical="center"/>
    </xf>
    <xf numFmtId="0" fontId="28" fillId="0" borderId="32" xfId="9" applyFont="1" applyBorder="1" applyAlignment="1">
      <alignment horizontal="left" vertical="center" wrapText="1" indent="6"/>
    </xf>
    <xf numFmtId="0" fontId="28" fillId="0" borderId="0" xfId="9" applyFont="1" applyAlignment="1">
      <alignment horizontal="right" vertical="center"/>
    </xf>
    <xf numFmtId="0" fontId="28" fillId="11" borderId="0" xfId="9" applyFont="1" applyFill="1" applyAlignment="1">
      <alignment horizontal="right" vertical="center"/>
    </xf>
    <xf numFmtId="171" fontId="28" fillId="11" borderId="0" xfId="9" applyNumberFormat="1" applyFont="1" applyFill="1" applyAlignment="1">
      <alignment horizontal="right" vertical="center"/>
    </xf>
    <xf numFmtId="0" fontId="26" fillId="0" borderId="32" xfId="9" applyFont="1" applyBorder="1" applyAlignment="1">
      <alignment horizontal="left" vertical="center" wrapText="1" indent="2"/>
    </xf>
    <xf numFmtId="0" fontId="26" fillId="0" borderId="32" xfId="9" applyFont="1" applyBorder="1" applyAlignment="1">
      <alignment horizontal="left" vertical="center" wrapText="1" indent="4"/>
    </xf>
    <xf numFmtId="0" fontId="28" fillId="0" borderId="32" xfId="9" applyFont="1" applyBorder="1" applyAlignment="1">
      <alignment horizontal="left" vertical="center" wrapText="1" indent="8"/>
    </xf>
    <xf numFmtId="0" fontId="26" fillId="0" borderId="32" xfId="9" applyFont="1" applyBorder="1" applyAlignment="1">
      <alignment horizontal="left" vertical="center" wrapText="1" indent="6"/>
    </xf>
    <xf numFmtId="170" fontId="28" fillId="11" borderId="0" xfId="9" applyNumberFormat="1" applyFont="1" applyFill="1" applyAlignment="1">
      <alignment horizontal="right" vertical="center"/>
    </xf>
    <xf numFmtId="0" fontId="29" fillId="0" borderId="0" xfId="3" applyFont="1" applyFill="1" applyAlignment="1">
      <alignment horizontal="left"/>
    </xf>
    <xf numFmtId="0" fontId="30" fillId="0" borderId="0" xfId="9" applyFont="1" applyAlignment="1">
      <alignment horizontal="left"/>
    </xf>
    <xf numFmtId="0" fontId="31" fillId="0" borderId="0" xfId="9" applyFont="1"/>
    <xf numFmtId="0" fontId="28" fillId="0" borderId="0" xfId="9" applyFont="1" applyAlignment="1">
      <alignment horizontal="right"/>
    </xf>
    <xf numFmtId="164" fontId="28" fillId="0" borderId="0" xfId="1" applyNumberFormat="1" applyFont="1" applyAlignment="1">
      <alignment horizontal="right"/>
    </xf>
    <xf numFmtId="0" fontId="26" fillId="0" borderId="0" xfId="9" applyFont="1" applyAlignment="1">
      <alignment horizontal="left"/>
    </xf>
    <xf numFmtId="164" fontId="26" fillId="0" borderId="0" xfId="1" applyNumberFormat="1" applyFont="1" applyAlignment="1">
      <alignment horizontal="right"/>
    </xf>
    <xf numFmtId="164" fontId="28" fillId="0" borderId="0" xfId="1" applyNumberFormat="1" applyFont="1" applyAlignment="1">
      <alignment horizontal="left"/>
    </xf>
    <xf numFmtId="0" fontId="20" fillId="0" borderId="0" xfId="9" applyFont="1" applyAlignment="1">
      <alignment horizontal="right"/>
    </xf>
    <xf numFmtId="0" fontId="25" fillId="0" borderId="0" xfId="9" applyAlignment="1">
      <alignment horizontal="right"/>
    </xf>
    <xf numFmtId="0" fontId="27" fillId="0" borderId="0" xfId="9" applyFont="1" applyAlignment="1">
      <alignment horizontal="right"/>
    </xf>
    <xf numFmtId="9" fontId="26" fillId="0" borderId="0" xfId="2" applyFont="1" applyAlignment="1">
      <alignment horizontal="right"/>
    </xf>
    <xf numFmtId="0" fontId="32" fillId="0" borderId="0" xfId="9" applyFont="1" applyAlignment="1">
      <alignment horizontal="left"/>
    </xf>
    <xf numFmtId="164" fontId="32" fillId="0" borderId="0" xfId="1" applyNumberFormat="1" applyFont="1" applyAlignment="1">
      <alignment horizontal="right"/>
    </xf>
    <xf numFmtId="9" fontId="33" fillId="0" borderId="0" xfId="2" applyFont="1" applyAlignment="1">
      <alignment horizontal="right"/>
    </xf>
    <xf numFmtId="0" fontId="28" fillId="0" borderId="0" xfId="9" quotePrefix="1" applyFont="1" applyAlignment="1">
      <alignment horizontal="left"/>
    </xf>
    <xf numFmtId="0" fontId="16" fillId="0" borderId="0" xfId="3" applyFont="1" applyAlignment="1">
      <alignment horizontal="left"/>
    </xf>
    <xf numFmtId="165" fontId="28" fillId="0" borderId="0" xfId="2" applyNumberFormat="1" applyFont="1" applyAlignment="1">
      <alignment horizontal="right"/>
    </xf>
    <xf numFmtId="164" fontId="28" fillId="0" borderId="0" xfId="9" applyNumberFormat="1" applyFont="1" applyAlignment="1">
      <alignment horizontal="left"/>
    </xf>
    <xf numFmtId="164" fontId="26" fillId="0" borderId="0" xfId="9" applyNumberFormat="1" applyFont="1" applyAlignment="1">
      <alignment horizontal="left"/>
    </xf>
    <xf numFmtId="164" fontId="32" fillId="0" borderId="0" xfId="1" applyNumberFormat="1" applyFont="1" applyAlignment="1">
      <alignment horizontal="left"/>
    </xf>
    <xf numFmtId="164" fontId="32" fillId="0" borderId="0" xfId="9" applyNumberFormat="1" applyFont="1" applyAlignment="1">
      <alignment horizontal="left"/>
    </xf>
    <xf numFmtId="165" fontId="2" fillId="2" borderId="2" xfId="2" applyNumberFormat="1" applyFont="1" applyFill="1" applyBorder="1"/>
    <xf numFmtId="0" fontId="34" fillId="2" borderId="0" xfId="0" applyFont="1" applyFill="1"/>
    <xf numFmtId="164" fontId="34" fillId="2" borderId="0" xfId="1" applyNumberFormat="1" applyFont="1" applyFill="1"/>
    <xf numFmtId="165" fontId="34" fillId="2" borderId="0" xfId="2" applyNumberFormat="1" applyFont="1" applyFill="1"/>
    <xf numFmtId="164" fontId="34" fillId="2" borderId="0" xfId="1" applyNumberFormat="1" applyFont="1" applyFill="1" applyBorder="1"/>
    <xf numFmtId="165" fontId="34" fillId="2" borderId="0" xfId="2" applyNumberFormat="1" applyFont="1" applyFill="1" applyBorder="1"/>
    <xf numFmtId="0" fontId="34" fillId="2" borderId="3" xfId="0" applyFont="1" applyFill="1" applyBorder="1"/>
    <xf numFmtId="165" fontId="34" fillId="2" borderId="3" xfId="2" applyNumberFormat="1" applyFont="1" applyFill="1" applyBorder="1"/>
    <xf numFmtId="0" fontId="0" fillId="2" borderId="34" xfId="0" applyFill="1" applyBorder="1"/>
    <xf numFmtId="164" fontId="0" fillId="2" borderId="34" xfId="1" applyNumberFormat="1" applyFont="1" applyFill="1" applyBorder="1"/>
    <xf numFmtId="165" fontId="0" fillId="2" borderId="34" xfId="2" applyNumberFormat="1" applyFont="1" applyFill="1" applyBorder="1"/>
    <xf numFmtId="164" fontId="1" fillId="2" borderId="34" xfId="1" applyNumberFormat="1" applyFont="1" applyFill="1" applyBorder="1"/>
    <xf numFmtId="165" fontId="1" fillId="2" borderId="34" xfId="2" applyNumberFormat="1" applyFont="1" applyFill="1" applyBorder="1"/>
    <xf numFmtId="0" fontId="32" fillId="0" borderId="0" xfId="9" applyFont="1" applyAlignment="1">
      <alignment horizontal="right"/>
    </xf>
    <xf numFmtId="0" fontId="33" fillId="0" borderId="1" xfId="9" applyFont="1" applyBorder="1" applyAlignment="1">
      <alignment horizontal="left"/>
    </xf>
    <xf numFmtId="0" fontId="32" fillId="0" borderId="1" xfId="9" applyFont="1" applyBorder="1" applyAlignment="1">
      <alignment horizontal="left"/>
    </xf>
    <xf numFmtId="164" fontId="33" fillId="0" borderId="1" xfId="9" applyNumberFormat="1" applyFont="1" applyBorder="1" applyAlignment="1">
      <alignment horizontal="left"/>
    </xf>
    <xf numFmtId="9" fontId="33" fillId="0" borderId="1" xfId="2" applyFont="1" applyBorder="1" applyAlignment="1">
      <alignment horizontal="right"/>
    </xf>
    <xf numFmtId="0" fontId="26" fillId="0" borderId="1" xfId="9" applyFont="1" applyBorder="1" applyAlignment="1">
      <alignment horizontal="left"/>
    </xf>
    <xf numFmtId="164" fontId="26" fillId="0" borderId="1" xfId="1" applyNumberFormat="1" applyFont="1" applyBorder="1" applyAlignment="1">
      <alignment horizontal="right"/>
    </xf>
    <xf numFmtId="9" fontId="26" fillId="0" borderId="1" xfId="2" applyFont="1" applyBorder="1" applyAlignment="1">
      <alignment horizontal="right"/>
    </xf>
    <xf numFmtId="164" fontId="28" fillId="0" borderId="1" xfId="9" applyNumberFormat="1" applyFont="1" applyBorder="1" applyAlignment="1">
      <alignment horizontal="left"/>
    </xf>
    <xf numFmtId="164" fontId="26" fillId="0" borderId="1" xfId="9" applyNumberFormat="1" applyFont="1" applyBorder="1" applyAlignment="1">
      <alignment horizontal="left"/>
    </xf>
    <xf numFmtId="0" fontId="26" fillId="0" borderId="0" xfId="9" applyFont="1" applyAlignment="1">
      <alignment horizontal="right"/>
    </xf>
    <xf numFmtId="164" fontId="26" fillId="0" borderId="0" xfId="1" applyNumberFormat="1" applyFont="1" applyAlignment="1">
      <alignment horizontal="left"/>
    </xf>
    <xf numFmtId="165" fontId="2" fillId="2" borderId="10" xfId="2" applyNumberFormat="1" applyFont="1" applyFill="1" applyBorder="1"/>
    <xf numFmtId="0" fontId="28" fillId="0" borderId="10" xfId="9" applyFont="1" applyBorder="1" applyAlignment="1">
      <alignment horizontal="left"/>
    </xf>
    <xf numFmtId="164" fontId="28" fillId="0" borderId="10" xfId="9" applyNumberFormat="1" applyFont="1" applyBorder="1" applyAlignment="1">
      <alignment horizontal="left"/>
    </xf>
    <xf numFmtId="164" fontId="28" fillId="0" borderId="10" xfId="1" applyNumberFormat="1" applyFont="1" applyBorder="1" applyAlignment="1">
      <alignment horizontal="left"/>
    </xf>
    <xf numFmtId="0" fontId="28" fillId="0" borderId="0" xfId="9" applyFont="1" applyAlignment="1">
      <alignment horizontal="left" vertical="center" wrapText="1"/>
    </xf>
    <xf numFmtId="0" fontId="28" fillId="0" borderId="0" xfId="9" applyFont="1" applyAlignment="1">
      <alignment horizontal="left"/>
    </xf>
    <xf numFmtId="0" fontId="36" fillId="0" borderId="0" xfId="9" applyFont="1" applyAlignment="1">
      <alignment horizontal="left" vertical="center" wrapText="1"/>
    </xf>
    <xf numFmtId="0" fontId="37" fillId="0" borderId="0" xfId="9" applyFont="1" applyAlignment="1">
      <alignment horizontal="left"/>
    </xf>
    <xf numFmtId="0" fontId="28" fillId="0" borderId="0" xfId="9" applyFont="1" applyAlignment="1">
      <alignment horizontal="left" vertical="center" wrapText="1" indent="1"/>
    </xf>
  </cellXfs>
  <cellStyles count="10">
    <cellStyle name="Comma" xfId="4" builtinId="3"/>
    <cellStyle name="Comma 2" xfId="6" xr:uid="{5208FFD4-75F1-48E4-A7C0-38875D1DCD43}"/>
    <cellStyle name="Currency" xfId="1" builtinId="4"/>
    <cellStyle name="Currency 2" xfId="8" xr:uid="{CC697535-7374-41AB-8642-67E070559DEC}"/>
    <cellStyle name="Hyperlink" xfId="3" builtinId="8"/>
    <cellStyle name="Normal" xfId="0" builtinId="0"/>
    <cellStyle name="Normal 2" xfId="5" xr:uid="{4B61BF07-DFEF-4711-B480-9EF5A1ABE042}"/>
    <cellStyle name="Normal 3" xfId="9" xr:uid="{1662CE29-575E-4BAF-8543-A64CC28FBA34}"/>
    <cellStyle name="Percent" xfId="2" builtinId="5"/>
    <cellStyle name="Percent 2" xfId="7" xr:uid="{3A044A7F-0C3D-44C0-9948-199CA1B7DEEA}"/>
  </cellStyles>
  <dxfs count="5">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0033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38</xdr:row>
      <xdr:rowOff>114300</xdr:rowOff>
    </xdr:from>
    <xdr:to>
      <xdr:col>6</xdr:col>
      <xdr:colOff>90352</xdr:colOff>
      <xdr:row>40</xdr:row>
      <xdr:rowOff>58954</xdr:rowOff>
    </xdr:to>
    <xdr:pic>
      <xdr:nvPicPr>
        <xdr:cNvPr id="2" name="Picture 1">
          <a:extLst>
            <a:ext uri="{FF2B5EF4-FFF2-40B4-BE49-F238E27FC236}">
              <a16:creationId xmlns:a16="http://schemas.microsoft.com/office/drawing/2014/main" id="{F73A0054-90BB-4EC6-AB1F-E535AEAC6684}"/>
            </a:ext>
          </a:extLst>
        </xdr:cNvPr>
        <xdr:cNvPicPr>
          <a:picLocks noChangeAspect="1"/>
        </xdr:cNvPicPr>
      </xdr:nvPicPr>
      <xdr:blipFill>
        <a:blip xmlns:r="http://schemas.openxmlformats.org/officeDocument/2006/relationships" r:embed="rId1"/>
        <a:stretch>
          <a:fillRect/>
        </a:stretch>
      </xdr:blipFill>
      <xdr:spPr>
        <a:xfrm>
          <a:off x="5006340" y="6355080"/>
          <a:ext cx="1263832" cy="310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655320</xdr:colOff>
      <xdr:row>28</xdr:row>
      <xdr:rowOff>15240</xdr:rowOff>
    </xdr:from>
    <xdr:to>
      <xdr:col>9</xdr:col>
      <xdr:colOff>867592</xdr:colOff>
      <xdr:row>29</xdr:row>
      <xdr:rowOff>142774</xdr:rowOff>
    </xdr:to>
    <xdr:pic>
      <xdr:nvPicPr>
        <xdr:cNvPr id="9" name="Picture 8">
          <a:extLst>
            <a:ext uri="{FF2B5EF4-FFF2-40B4-BE49-F238E27FC236}">
              <a16:creationId xmlns:a16="http://schemas.microsoft.com/office/drawing/2014/main" id="{39473C74-A098-53BC-9DB3-54740BA1B93C}"/>
            </a:ext>
          </a:extLst>
        </xdr:cNvPr>
        <xdr:cNvPicPr>
          <a:picLocks noChangeAspect="1"/>
        </xdr:cNvPicPr>
      </xdr:nvPicPr>
      <xdr:blipFill>
        <a:blip xmlns:r="http://schemas.openxmlformats.org/officeDocument/2006/relationships" r:embed="rId1"/>
        <a:stretch>
          <a:fillRect/>
        </a:stretch>
      </xdr:blipFill>
      <xdr:spPr>
        <a:xfrm>
          <a:off x="4389120" y="5471160"/>
          <a:ext cx="1263832" cy="3104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118533</xdr:colOff>
      <xdr:row>40</xdr:row>
      <xdr:rowOff>72814</xdr:rowOff>
    </xdr:from>
    <xdr:to>
      <xdr:col>13</xdr:col>
      <xdr:colOff>564485</xdr:colOff>
      <xdr:row>42</xdr:row>
      <xdr:rowOff>80121</xdr:rowOff>
    </xdr:to>
    <xdr:pic>
      <xdr:nvPicPr>
        <xdr:cNvPr id="2" name="Picture 1">
          <a:extLst>
            <a:ext uri="{FF2B5EF4-FFF2-40B4-BE49-F238E27FC236}">
              <a16:creationId xmlns:a16="http://schemas.microsoft.com/office/drawing/2014/main" id="{84CA6495-CBA5-4214-8E3E-707460C00EB5}"/>
            </a:ext>
          </a:extLst>
        </xdr:cNvPr>
        <xdr:cNvPicPr>
          <a:picLocks noChangeAspect="1"/>
        </xdr:cNvPicPr>
      </xdr:nvPicPr>
      <xdr:blipFill>
        <a:blip xmlns:r="http://schemas.openxmlformats.org/officeDocument/2006/relationships" r:embed="rId1"/>
        <a:stretch>
          <a:fillRect/>
        </a:stretch>
      </xdr:blipFill>
      <xdr:spPr>
        <a:xfrm>
          <a:off x="7349066" y="7548881"/>
          <a:ext cx="1267219" cy="312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estopedia.com/terms/d/dti.asp" TargetMode="External"/><Relationship Id="rId1" Type="http://schemas.openxmlformats.org/officeDocument/2006/relationships/hyperlink" Target="https://www.usinflationcalculator.com/inflation/consumer-price-index-and-annual-percent-changes-from-1913-to-200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news.release/cpi.t01.htm" TargetMode="External"/><Relationship Id="rId1" Type="http://schemas.openxmlformats.org/officeDocument/2006/relationships/hyperlink" Target="https://www.bls.gov/news.release/cpi.nr0.ht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forbes.com/advisor/credit-cards/credit-card-statistics/" TargetMode="External"/><Relationship Id="rId2" Type="http://schemas.openxmlformats.org/officeDocument/2006/relationships/hyperlink" Target="https://www.bls.gov/cex/csxgloss.htm" TargetMode="External"/><Relationship Id="rId1" Type="http://schemas.openxmlformats.org/officeDocument/2006/relationships/hyperlink" Target="https://www.bls.gov/cex/tables.htm"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ADA6E-FE45-4D1F-8CE7-BCFF464F59E3}">
  <sheetPr>
    <pageSetUpPr fitToPage="1"/>
  </sheetPr>
  <dimension ref="A1:N41"/>
  <sheetViews>
    <sheetView tabSelected="1" workbookViewId="0"/>
  </sheetViews>
  <sheetFormatPr defaultRowHeight="14.4" x14ac:dyDescent="0.3"/>
  <cols>
    <col min="1" max="1" width="2.5546875" customWidth="1"/>
    <col min="2" max="2" width="31.6640625" customWidth="1"/>
    <col min="3" max="4" width="15.21875" customWidth="1"/>
    <col min="5" max="5" width="13.109375" customWidth="1"/>
    <col min="6" max="6" width="12.33203125" customWidth="1"/>
    <col min="7" max="7" width="2.5546875" customWidth="1"/>
  </cols>
  <sheetData>
    <row r="1" spans="1:7" ht="18" x14ac:dyDescent="0.35">
      <c r="A1" s="118" t="s">
        <v>82</v>
      </c>
      <c r="B1" s="1"/>
      <c r="C1" s="1"/>
      <c r="D1" s="1"/>
      <c r="E1" s="1"/>
      <c r="F1" s="38" t="s">
        <v>50</v>
      </c>
      <c r="G1" s="1"/>
    </row>
    <row r="2" spans="1:7" x14ac:dyDescent="0.3">
      <c r="A2" s="149" t="s">
        <v>96</v>
      </c>
      <c r="B2" s="149"/>
      <c r="C2" s="1"/>
      <c r="D2" s="1"/>
      <c r="E2" s="1"/>
      <c r="F2" s="1"/>
      <c r="G2" s="1"/>
    </row>
    <row r="3" spans="1:7" ht="13.8" customHeight="1" x14ac:dyDescent="0.3">
      <c r="A3" s="1"/>
      <c r="B3" s="1"/>
      <c r="C3" s="112">
        <v>2023</v>
      </c>
      <c r="D3" s="113">
        <v>2024</v>
      </c>
      <c r="E3" s="2" t="s">
        <v>86</v>
      </c>
      <c r="F3" s="2" t="s">
        <v>87</v>
      </c>
      <c r="G3" s="1"/>
    </row>
    <row r="4" spans="1:7" ht="4.2" customHeight="1" x14ac:dyDescent="0.3">
      <c r="A4" s="1"/>
      <c r="B4" s="1"/>
      <c r="C4" s="31"/>
      <c r="D4" s="1"/>
      <c r="E4" s="1"/>
      <c r="F4" s="1"/>
      <c r="G4" s="1"/>
    </row>
    <row r="5" spans="1:7" ht="16.2" x14ac:dyDescent="0.3">
      <c r="A5" s="132" t="s">
        <v>83</v>
      </c>
      <c r="B5" s="132"/>
      <c r="C5" s="133">
        <f>C6+C8</f>
        <v>73800</v>
      </c>
      <c r="D5" s="133">
        <f>D6+D8</f>
        <v>77490</v>
      </c>
      <c r="E5" s="133">
        <f>D5-C5</f>
        <v>3690</v>
      </c>
      <c r="F5" s="134">
        <f>E5/C5</f>
        <v>0.05</v>
      </c>
      <c r="G5" s="1"/>
    </row>
    <row r="6" spans="1:7" ht="16.2" x14ac:dyDescent="0.3">
      <c r="A6" s="1"/>
      <c r="B6" s="218" t="s">
        <v>92</v>
      </c>
      <c r="C6" s="219">
        <v>90000</v>
      </c>
      <c r="D6" s="219">
        <v>94500</v>
      </c>
      <c r="E6" s="219">
        <f t="shared" ref="E6:E8" si="0">D6-C6</f>
        <v>4500</v>
      </c>
      <c r="F6" s="220">
        <f t="shared" ref="F6" si="1">E6/C6</f>
        <v>0.05</v>
      </c>
      <c r="G6" s="1"/>
    </row>
    <row r="7" spans="1:7" x14ac:dyDescent="0.3">
      <c r="A7" s="1"/>
      <c r="B7" s="211" t="s">
        <v>282</v>
      </c>
      <c r="C7" s="212">
        <v>88000</v>
      </c>
      <c r="D7" s="212">
        <v>92000</v>
      </c>
      <c r="E7" s="212">
        <f t="shared" ref="E7" si="2">D7-C7</f>
        <v>4000</v>
      </c>
      <c r="F7" s="213">
        <f t="shared" ref="F7" si="3">E7/C7</f>
        <v>4.5454545454545456E-2</v>
      </c>
      <c r="G7" s="1"/>
    </row>
    <row r="8" spans="1:7" ht="16.2" x14ac:dyDescent="0.3">
      <c r="A8" s="1"/>
      <c r="B8" s="12" t="s">
        <v>84</v>
      </c>
      <c r="C8" s="115">
        <f>C6*-0.18</f>
        <v>-16200</v>
      </c>
      <c r="D8" s="115">
        <f>D6*-0.18</f>
        <v>-17010</v>
      </c>
      <c r="E8" s="115">
        <f t="shared" si="0"/>
        <v>-810</v>
      </c>
      <c r="F8" s="17">
        <f>E8/C8</f>
        <v>0.05</v>
      </c>
      <c r="G8" s="1"/>
    </row>
    <row r="9" spans="1:7" ht="9" customHeight="1" x14ac:dyDescent="0.3">
      <c r="A9" s="1"/>
      <c r="B9" s="1"/>
      <c r="C9" s="114"/>
      <c r="D9" s="114"/>
      <c r="E9" s="114"/>
      <c r="F9" s="1"/>
      <c r="G9" s="1"/>
    </row>
    <row r="10" spans="1:7" ht="16.2" x14ac:dyDescent="0.3">
      <c r="A10" s="135" t="s">
        <v>85</v>
      </c>
      <c r="B10" s="135"/>
      <c r="C10" s="136">
        <f>C11+C13</f>
        <v>56740</v>
      </c>
      <c r="D10" s="136">
        <f>D11+D13</f>
        <v>60312</v>
      </c>
      <c r="E10" s="136">
        <f t="shared" ref="E10:E14" si="4">D10-C10</f>
        <v>3572</v>
      </c>
      <c r="F10" s="137">
        <f t="shared" ref="F10:F14" si="5">E10/C10</f>
        <v>6.2953824462460339E-2</v>
      </c>
      <c r="G10" s="1"/>
    </row>
    <row r="11" spans="1:7" x14ac:dyDescent="0.3">
      <c r="A11" s="1"/>
      <c r="B11" s="218" t="s">
        <v>99</v>
      </c>
      <c r="C11" s="221">
        <v>57500</v>
      </c>
      <c r="D11" s="221">
        <v>61200</v>
      </c>
      <c r="E11" s="221">
        <f t="shared" si="4"/>
        <v>3700</v>
      </c>
      <c r="F11" s="222">
        <f t="shared" si="5"/>
        <v>6.4347826086956522E-2</v>
      </c>
      <c r="G11" s="1"/>
    </row>
    <row r="12" spans="1:7" ht="15" x14ac:dyDescent="0.3">
      <c r="A12" s="1"/>
      <c r="B12" s="211" t="s">
        <v>307</v>
      </c>
      <c r="C12" s="214">
        <v>32100</v>
      </c>
      <c r="D12" s="214">
        <v>33800</v>
      </c>
      <c r="E12" s="214">
        <f t="shared" ref="E12" si="6">D12-C12</f>
        <v>1700</v>
      </c>
      <c r="F12" s="215">
        <f t="shared" ref="F12" si="7">E12/C12</f>
        <v>5.2959501557632398E-2</v>
      </c>
      <c r="G12" s="1"/>
    </row>
    <row r="13" spans="1:7" ht="16.2" x14ac:dyDescent="0.3">
      <c r="A13" s="1"/>
      <c r="B13" s="12" t="s">
        <v>97</v>
      </c>
      <c r="C13" s="13">
        <v>-760</v>
      </c>
      <c r="D13" s="13">
        <f>-MyROS!J8</f>
        <v>-888</v>
      </c>
      <c r="E13" s="13">
        <f t="shared" si="4"/>
        <v>-128</v>
      </c>
      <c r="F13" s="117">
        <f t="shared" si="5"/>
        <v>0.16842105263157894</v>
      </c>
      <c r="G13" s="1"/>
    </row>
    <row r="14" spans="1:7" ht="15" x14ac:dyDescent="0.3">
      <c r="A14" s="1"/>
      <c r="B14" s="216" t="s">
        <v>308</v>
      </c>
      <c r="C14" s="217">
        <v>3.4000000000000002E-2</v>
      </c>
      <c r="D14" s="217">
        <v>2.9000000000000001E-2</v>
      </c>
      <c r="E14" s="217">
        <f t="shared" si="4"/>
        <v>-5.000000000000001E-3</v>
      </c>
      <c r="F14" s="217">
        <f t="shared" si="5"/>
        <v>-0.14705882352941177</v>
      </c>
      <c r="G14" s="1"/>
    </row>
    <row r="15" spans="1:7" ht="9" customHeight="1" x14ac:dyDescent="0.3">
      <c r="A15" s="1"/>
      <c r="B15" s="1"/>
      <c r="C15" s="114"/>
      <c r="D15" s="114"/>
      <c r="E15" s="114"/>
      <c r="F15" s="1"/>
      <c r="G15" s="1"/>
    </row>
    <row r="16" spans="1:7" ht="16.2" x14ac:dyDescent="0.3">
      <c r="A16" s="138" t="s">
        <v>106</v>
      </c>
      <c r="B16" s="138"/>
      <c r="C16" s="139">
        <f>C5-C10</f>
        <v>17060</v>
      </c>
      <c r="D16" s="139">
        <f>D5-D10</f>
        <v>17178</v>
      </c>
      <c r="E16" s="139">
        <f>D16-C16</f>
        <v>118</v>
      </c>
      <c r="F16" s="140">
        <f>E16/C16</f>
        <v>6.9167643610785461E-3</v>
      </c>
      <c r="G16" s="1"/>
    </row>
    <row r="17" spans="1:7" ht="9" customHeight="1" x14ac:dyDescent="0.3">
      <c r="A17" s="1"/>
      <c r="B17" s="1"/>
      <c r="C17" s="1"/>
      <c r="D17" s="1"/>
      <c r="E17" s="1"/>
      <c r="F17" s="1"/>
      <c r="G17" s="1"/>
    </row>
    <row r="18" spans="1:7" ht="16.2" customHeight="1" x14ac:dyDescent="0.3">
      <c r="A18" s="141" t="s">
        <v>105</v>
      </c>
      <c r="B18" s="142"/>
      <c r="C18" s="143">
        <f>C6*0.1</f>
        <v>9000</v>
      </c>
      <c r="D18" s="143">
        <f>D6*0.11</f>
        <v>10395</v>
      </c>
      <c r="E18" s="143">
        <f>D18-C18</f>
        <v>1395</v>
      </c>
      <c r="F18" s="144">
        <f>E18/C18</f>
        <v>0.155</v>
      </c>
      <c r="G18" s="1"/>
    </row>
    <row r="19" spans="1:7" ht="9" customHeight="1" x14ac:dyDescent="0.3">
      <c r="A19" s="1"/>
      <c r="B19" s="1"/>
      <c r="C19" s="1"/>
      <c r="D19" s="1"/>
      <c r="E19" s="1"/>
      <c r="F19" s="1"/>
      <c r="G19" s="1"/>
    </row>
    <row r="20" spans="1:7" ht="16.2" x14ac:dyDescent="0.3">
      <c r="A20" s="145" t="s">
        <v>100</v>
      </c>
      <c r="B20" s="145"/>
      <c r="C20" s="146">
        <f>C16-C18</f>
        <v>8060</v>
      </c>
      <c r="D20" s="146">
        <f>D16-D18</f>
        <v>6783</v>
      </c>
      <c r="E20" s="147">
        <f>D20-C20</f>
        <v>-1277</v>
      </c>
      <c r="F20" s="148">
        <f>E20/C20</f>
        <v>-0.15843672456575683</v>
      </c>
      <c r="G20" s="1"/>
    </row>
    <row r="21" spans="1:7" ht="9" customHeight="1" x14ac:dyDescent="0.3">
      <c r="A21" s="4"/>
      <c r="B21" s="4"/>
      <c r="C21" s="130"/>
      <c r="D21" s="130"/>
      <c r="E21" s="131"/>
      <c r="F21" s="129"/>
      <c r="G21" s="1"/>
    </row>
    <row r="22" spans="1:7" ht="16.2" x14ac:dyDescent="0.3">
      <c r="A22" s="116" t="s">
        <v>101</v>
      </c>
      <c r="B22" s="116"/>
      <c r="C22" s="235">
        <f>C12/C6</f>
        <v>0.35666666666666669</v>
      </c>
      <c r="D22" s="235">
        <f>D12/D6</f>
        <v>0.3576719576719577</v>
      </c>
      <c r="E22" s="210">
        <f>D22-C22</f>
        <v>1.0052910052910091E-3</v>
      </c>
      <c r="F22" s="210">
        <f>E22/C22</f>
        <v>2.8185729120308667E-3</v>
      </c>
      <c r="G22" s="1"/>
    </row>
    <row r="23" spans="1:7" ht="7.8" customHeight="1" x14ac:dyDescent="0.3">
      <c r="A23" s="4"/>
      <c r="B23" s="4"/>
      <c r="C23" s="130"/>
      <c r="D23" s="130"/>
      <c r="E23" s="131"/>
      <c r="F23" s="129"/>
      <c r="G23" s="1"/>
    </row>
    <row r="24" spans="1:7" ht="19.8" customHeight="1" x14ac:dyDescent="0.3">
      <c r="A24" s="128" t="s">
        <v>95</v>
      </c>
      <c r="B24" s="84"/>
      <c r="C24" s="1"/>
      <c r="D24" s="1"/>
      <c r="E24" s="1"/>
      <c r="F24" s="1"/>
      <c r="G24" s="1"/>
    </row>
    <row r="25" spans="1:7" ht="3.6" customHeight="1" x14ac:dyDescent="0.3">
      <c r="A25" s="1"/>
      <c r="B25" s="1"/>
      <c r="C25" s="1"/>
      <c r="D25" s="1"/>
      <c r="E25" s="1"/>
      <c r="F25" s="1"/>
      <c r="G25" s="1"/>
    </row>
    <row r="26" spans="1:7" ht="12.15" customHeight="1" x14ac:dyDescent="0.3">
      <c r="A26" s="45">
        <v>1</v>
      </c>
      <c r="B26" s="27" t="s">
        <v>88</v>
      </c>
      <c r="C26" s="27"/>
      <c r="D26" s="27"/>
      <c r="E26" s="1"/>
      <c r="F26" s="1"/>
      <c r="G26" s="1"/>
    </row>
    <row r="27" spans="1:7" ht="12.15" customHeight="1" x14ac:dyDescent="0.3">
      <c r="A27" s="45"/>
      <c r="B27" s="27" t="s">
        <v>89</v>
      </c>
      <c r="C27" s="27"/>
      <c r="D27" s="27"/>
      <c r="E27" s="1"/>
      <c r="F27" s="1"/>
      <c r="G27" s="1"/>
    </row>
    <row r="28" spans="1:7" ht="12.15" customHeight="1" x14ac:dyDescent="0.3">
      <c r="A28" s="45">
        <v>2</v>
      </c>
      <c r="B28" s="27" t="s">
        <v>93</v>
      </c>
      <c r="C28" s="27"/>
      <c r="D28" s="27"/>
      <c r="E28" s="1"/>
      <c r="F28" s="1"/>
      <c r="G28" s="1"/>
    </row>
    <row r="29" spans="1:7" ht="12.15" customHeight="1" x14ac:dyDescent="0.3">
      <c r="A29" s="45">
        <v>3</v>
      </c>
      <c r="B29" s="27" t="s">
        <v>313</v>
      </c>
      <c r="C29" s="27"/>
      <c r="D29" s="27"/>
      <c r="E29" s="1"/>
      <c r="F29" s="1"/>
      <c r="G29" s="1"/>
    </row>
    <row r="30" spans="1:7" ht="12.15" customHeight="1" x14ac:dyDescent="0.3">
      <c r="A30" s="45">
        <v>4</v>
      </c>
      <c r="B30" s="27" t="s">
        <v>104</v>
      </c>
      <c r="C30" s="27"/>
      <c r="D30" s="27"/>
      <c r="E30" s="1"/>
      <c r="F30" s="1"/>
      <c r="G30" s="1"/>
    </row>
    <row r="31" spans="1:7" ht="12.15" customHeight="1" x14ac:dyDescent="0.3">
      <c r="A31" s="45">
        <v>5</v>
      </c>
      <c r="B31" s="27" t="s">
        <v>316</v>
      </c>
      <c r="C31" s="27"/>
      <c r="D31" s="27"/>
      <c r="E31" s="1"/>
      <c r="F31" s="1"/>
      <c r="G31" s="1"/>
    </row>
    <row r="32" spans="1:7" ht="12.15" customHeight="1" x14ac:dyDescent="0.3">
      <c r="A32" s="45">
        <v>6</v>
      </c>
      <c r="B32" s="27" t="s">
        <v>90</v>
      </c>
      <c r="C32" s="27"/>
      <c r="D32" s="27"/>
      <c r="E32" s="1"/>
      <c r="F32" s="1"/>
      <c r="G32" s="1"/>
    </row>
    <row r="33" spans="1:7" ht="12.15" customHeight="1" x14ac:dyDescent="0.3">
      <c r="A33" s="45">
        <v>7</v>
      </c>
      <c r="B33" s="27" t="s">
        <v>91</v>
      </c>
      <c r="C33" s="27"/>
      <c r="D33" s="27"/>
      <c r="E33" s="1"/>
      <c r="F33" s="1"/>
      <c r="G33" s="1"/>
    </row>
    <row r="34" spans="1:7" ht="12.15" customHeight="1" x14ac:dyDescent="0.3">
      <c r="A34" s="45"/>
      <c r="B34" s="92" t="s">
        <v>94</v>
      </c>
      <c r="C34" s="27"/>
      <c r="D34" s="27"/>
      <c r="E34" s="1"/>
      <c r="F34" s="1"/>
      <c r="G34" s="1"/>
    </row>
    <row r="35" spans="1:7" ht="12.15" customHeight="1" x14ac:dyDescent="0.3">
      <c r="A35" s="45">
        <v>8</v>
      </c>
      <c r="B35" s="27" t="s">
        <v>98</v>
      </c>
      <c r="C35" s="27"/>
      <c r="D35" s="27"/>
      <c r="E35" s="1"/>
      <c r="F35" s="1"/>
      <c r="G35" s="1"/>
    </row>
    <row r="36" spans="1:7" ht="12.15" customHeight="1" x14ac:dyDescent="0.3">
      <c r="A36" s="45">
        <v>9</v>
      </c>
      <c r="B36" s="27" t="s">
        <v>301</v>
      </c>
      <c r="C36" s="27"/>
      <c r="D36" s="27"/>
      <c r="E36" s="1"/>
      <c r="F36" s="1"/>
      <c r="G36" s="1"/>
    </row>
    <row r="37" spans="1:7" ht="12.15" customHeight="1" x14ac:dyDescent="0.3">
      <c r="A37" s="45">
        <v>10</v>
      </c>
      <c r="B37" s="27" t="s">
        <v>103</v>
      </c>
      <c r="C37" s="27"/>
      <c r="D37" s="27"/>
      <c r="E37" s="1"/>
      <c r="F37" s="1"/>
      <c r="G37" s="1"/>
    </row>
    <row r="38" spans="1:7" x14ac:dyDescent="0.3">
      <c r="A38" s="45">
        <v>11</v>
      </c>
      <c r="B38" s="27" t="s">
        <v>309</v>
      </c>
      <c r="C38" s="1"/>
      <c r="D38" s="1"/>
      <c r="E38" s="1"/>
      <c r="F38" s="1"/>
      <c r="G38" s="1"/>
    </row>
    <row r="39" spans="1:7" x14ac:dyDescent="0.3">
      <c r="A39" s="27"/>
      <c r="B39" s="92" t="s">
        <v>314</v>
      </c>
      <c r="C39" s="1"/>
      <c r="D39" s="1"/>
      <c r="E39" s="1"/>
      <c r="F39" s="1"/>
      <c r="G39" s="1"/>
    </row>
    <row r="40" spans="1:7" x14ac:dyDescent="0.3">
      <c r="A40" s="1"/>
      <c r="B40" s="1"/>
      <c r="C40" s="1"/>
      <c r="D40" s="1"/>
      <c r="E40" s="1"/>
      <c r="F40" s="1"/>
      <c r="G40" s="1"/>
    </row>
    <row r="41" spans="1:7" x14ac:dyDescent="0.3">
      <c r="A41" s="1"/>
      <c r="B41" s="1"/>
      <c r="C41" s="1"/>
      <c r="D41" s="1"/>
      <c r="E41" s="1"/>
      <c r="F41" s="1"/>
      <c r="G41" s="1"/>
    </row>
  </sheetData>
  <conditionalFormatting sqref="E5:F7 E9:F12 F15:F16 E15:E17 E18:F18 E19:E21 F20:F21 F23 E23:E25">
    <cfRule type="cellIs" dxfId="4" priority="3" operator="lessThan">
      <formula>0</formula>
    </cfRule>
  </conditionalFormatting>
  <hyperlinks>
    <hyperlink ref="B34" r:id="rId1" display="Annual change in CPI" xr:uid="{1081D4C5-CD02-4F37-97E0-3A0D446BD55C}"/>
    <hyperlink ref="B39" r:id="rId2" xr:uid="{90064E4D-18AB-4612-8320-FE5C06928134}"/>
  </hyperlinks>
  <pageMargins left="0.7" right="0.7" top="0.75" bottom="0.75" header="0.3" footer="0.3"/>
  <pageSetup scale="97"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BB834-C819-4966-A87E-27214E616351}">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2391-11F9-4684-9AA4-1D7B4E03E74C}">
  <sheetPr>
    <pageSetUpPr fitToPage="1"/>
  </sheetPr>
  <dimension ref="A1:K30"/>
  <sheetViews>
    <sheetView workbookViewId="0"/>
  </sheetViews>
  <sheetFormatPr defaultRowHeight="14.4" x14ac:dyDescent="0.3"/>
  <cols>
    <col min="1" max="1" width="3.109375" customWidth="1"/>
    <col min="2" max="2" width="3.21875" customWidth="1"/>
    <col min="3" max="3" width="24" customWidth="1"/>
    <col min="4" max="4" width="8.33203125" customWidth="1"/>
    <col min="5" max="5" width="0.6640625" customWidth="1"/>
    <col min="6" max="6" width="14.44140625" customWidth="1"/>
    <col min="7" max="7" width="0.6640625" customWidth="1"/>
    <col min="8" max="8" width="14.44140625" customWidth="1"/>
    <col min="9" max="9" width="0.88671875" customWidth="1"/>
    <col min="10" max="10" width="14.44140625" customWidth="1"/>
    <col min="11" max="11" width="1.44140625" customWidth="1"/>
  </cols>
  <sheetData>
    <row r="1" spans="1:11" ht="24" customHeight="1" x14ac:dyDescent="0.4">
      <c r="A1" s="26" t="s">
        <v>2</v>
      </c>
      <c r="B1" s="1"/>
      <c r="C1" s="1"/>
      <c r="D1" s="1"/>
      <c r="E1" s="1"/>
      <c r="F1" s="1"/>
      <c r="G1" s="1"/>
      <c r="H1" s="1"/>
      <c r="I1" s="1"/>
      <c r="J1" s="38" t="s">
        <v>50</v>
      </c>
      <c r="K1" s="1"/>
    </row>
    <row r="2" spans="1:11" ht="12.6" customHeight="1" x14ac:dyDescent="0.3">
      <c r="A2" s="1"/>
      <c r="B2" s="1"/>
      <c r="C2" s="1"/>
      <c r="D2" s="1"/>
      <c r="E2" s="1"/>
      <c r="F2" s="1"/>
      <c r="G2" s="1"/>
      <c r="H2" s="1"/>
      <c r="I2" s="1"/>
      <c r="J2" s="1"/>
      <c r="K2" s="1"/>
    </row>
    <row r="3" spans="1:11" x14ac:dyDescent="0.3">
      <c r="A3" s="1" t="s">
        <v>15</v>
      </c>
      <c r="B3" s="1"/>
      <c r="C3" s="1"/>
      <c r="D3" s="1"/>
      <c r="E3" s="1"/>
      <c r="F3" s="1"/>
      <c r="G3" s="1"/>
      <c r="H3" s="1"/>
      <c r="I3" s="1"/>
      <c r="J3" s="1"/>
      <c r="K3" s="1"/>
    </row>
    <row r="4" spans="1:11" ht="12.6" customHeight="1" x14ac:dyDescent="0.3">
      <c r="A4" s="1"/>
      <c r="B4" s="1"/>
      <c r="C4" s="1"/>
      <c r="D4" s="1"/>
      <c r="E4" s="1"/>
      <c r="F4" s="1"/>
      <c r="G4" s="1"/>
      <c r="H4" s="1"/>
      <c r="I4" s="1"/>
      <c r="J4" s="1"/>
      <c r="K4" s="1"/>
    </row>
    <row r="5" spans="1:11" x14ac:dyDescent="0.3">
      <c r="A5" s="1"/>
      <c r="B5" s="1"/>
      <c r="C5" s="1"/>
      <c r="D5" s="1"/>
      <c r="E5" s="1"/>
      <c r="F5" s="2" t="s">
        <v>12</v>
      </c>
      <c r="G5" s="2"/>
      <c r="H5" s="2" t="s">
        <v>11</v>
      </c>
      <c r="I5" s="2"/>
      <c r="J5" s="2" t="s">
        <v>3</v>
      </c>
      <c r="K5" s="1"/>
    </row>
    <row r="6" spans="1:11" ht="18" customHeight="1" x14ac:dyDescent="0.3">
      <c r="A6" s="3">
        <v>1</v>
      </c>
      <c r="B6" s="4" t="s">
        <v>0</v>
      </c>
      <c r="C6" s="4"/>
      <c r="D6" s="4"/>
      <c r="E6" s="4"/>
      <c r="F6" s="1"/>
      <c r="G6" s="1"/>
      <c r="H6" s="1"/>
      <c r="I6" s="1"/>
      <c r="J6" s="1"/>
      <c r="K6" s="1"/>
    </row>
    <row r="7" spans="1:11" ht="18" customHeight="1" x14ac:dyDescent="0.3">
      <c r="A7" s="5"/>
      <c r="B7" s="1"/>
      <c r="C7" s="10" t="s">
        <v>5</v>
      </c>
      <c r="D7" s="10"/>
      <c r="E7" s="10"/>
      <c r="F7" s="23">
        <v>6000</v>
      </c>
      <c r="G7" s="23"/>
      <c r="H7" s="23">
        <v>3700</v>
      </c>
      <c r="I7" s="11"/>
      <c r="J7" s="16">
        <f>H7*12</f>
        <v>44400</v>
      </c>
      <c r="K7" s="1"/>
    </row>
    <row r="8" spans="1:11" ht="18" customHeight="1" x14ac:dyDescent="0.3">
      <c r="A8" s="5"/>
      <c r="B8" s="1"/>
      <c r="C8" s="12" t="s">
        <v>6</v>
      </c>
      <c r="D8" s="24">
        <v>0.02</v>
      </c>
      <c r="E8" s="22"/>
      <c r="F8" s="13">
        <f>F7*D8</f>
        <v>120</v>
      </c>
      <c r="G8" s="21"/>
      <c r="H8" s="13">
        <f>H7*D8</f>
        <v>74</v>
      </c>
      <c r="I8" s="13"/>
      <c r="J8" s="14">
        <f>H8*12</f>
        <v>888</v>
      </c>
      <c r="K8" s="1"/>
    </row>
    <row r="9" spans="1:11" ht="12" customHeight="1" x14ac:dyDescent="0.3">
      <c r="A9" s="5"/>
      <c r="B9" s="1"/>
      <c r="C9" s="1"/>
      <c r="D9" s="1"/>
      <c r="E9" s="1"/>
      <c r="F9" s="1"/>
      <c r="G9" s="1"/>
      <c r="H9" s="1"/>
      <c r="I9" s="1"/>
      <c r="J9" s="1"/>
      <c r="K9" s="1"/>
    </row>
    <row r="10" spans="1:11" ht="18" customHeight="1" x14ac:dyDescent="0.3">
      <c r="A10" s="3">
        <v>2</v>
      </c>
      <c r="B10" s="4" t="s">
        <v>4</v>
      </c>
      <c r="C10" s="4"/>
      <c r="D10" s="4"/>
      <c r="E10" s="4"/>
      <c r="F10" s="1"/>
      <c r="G10" s="1"/>
      <c r="H10" s="1"/>
      <c r="I10" s="1"/>
      <c r="J10" s="1"/>
      <c r="K10" s="1"/>
    </row>
    <row r="11" spans="1:11" ht="18" customHeight="1" x14ac:dyDescent="0.3">
      <c r="A11" s="1"/>
      <c r="B11" s="1"/>
      <c r="C11" s="10" t="s">
        <v>13</v>
      </c>
      <c r="D11" s="25">
        <v>0.04</v>
      </c>
      <c r="E11" s="10"/>
      <c r="G11" s="6"/>
      <c r="H11" s="6"/>
      <c r="I11" s="6"/>
      <c r="J11" s="1"/>
      <c r="K11" s="1"/>
    </row>
    <row r="12" spans="1:11" ht="18" customHeight="1" x14ac:dyDescent="0.3">
      <c r="A12" s="1"/>
      <c r="B12" s="1"/>
      <c r="C12" s="10" t="s">
        <v>14</v>
      </c>
      <c r="D12" s="10"/>
      <c r="E12" s="10"/>
      <c r="F12" s="15">
        <f>((F7*D11)/365)*45</f>
        <v>29.589041095890408</v>
      </c>
      <c r="G12" s="15"/>
      <c r="H12" s="15">
        <f>((H7*D11)/365)*45</f>
        <v>18.246575342465754</v>
      </c>
      <c r="I12" s="15"/>
      <c r="J12" s="16">
        <f>H12*12</f>
        <v>218.95890410958904</v>
      </c>
      <c r="K12" s="7"/>
    </row>
    <row r="13" spans="1:11" ht="12" customHeight="1" x14ac:dyDescent="0.3">
      <c r="A13" s="1"/>
      <c r="B13" s="1"/>
      <c r="C13" s="1"/>
      <c r="D13" s="1"/>
      <c r="E13" s="1"/>
      <c r="F13" s="1"/>
      <c r="G13" s="1"/>
      <c r="H13" s="1"/>
      <c r="I13" s="1"/>
      <c r="J13" s="1"/>
      <c r="K13" s="1"/>
    </row>
    <row r="14" spans="1:11" ht="18" customHeight="1" x14ac:dyDescent="0.3">
      <c r="A14" s="3">
        <v>3</v>
      </c>
      <c r="B14" s="4" t="s">
        <v>1</v>
      </c>
      <c r="C14" s="4"/>
      <c r="D14" s="4"/>
      <c r="E14" s="4"/>
      <c r="F14" s="1"/>
      <c r="G14" s="1"/>
      <c r="H14" s="1"/>
      <c r="I14" s="1"/>
      <c r="J14" s="1"/>
      <c r="K14" s="1"/>
    </row>
    <row r="15" spans="1:11" ht="18" customHeight="1" x14ac:dyDescent="0.3">
      <c r="A15" s="3"/>
      <c r="B15" s="4"/>
      <c r="C15" s="1" t="s">
        <v>8</v>
      </c>
      <c r="D15" s="1"/>
      <c r="E15" s="1"/>
      <c r="F15" s="8">
        <f>F8+F12</f>
        <v>149.58904109589042</v>
      </c>
      <c r="G15" s="8"/>
      <c r="H15" s="8">
        <f>H8+H12</f>
        <v>92.246575342465746</v>
      </c>
      <c r="I15" s="8"/>
      <c r="J15" s="8">
        <f>J8+J12</f>
        <v>1106.958904109589</v>
      </c>
      <c r="K15" s="1"/>
    </row>
    <row r="16" spans="1:11" ht="18" customHeight="1" x14ac:dyDescent="0.3">
      <c r="A16" s="1"/>
      <c r="B16" s="1"/>
      <c r="C16" s="12" t="s">
        <v>9</v>
      </c>
      <c r="D16" s="12"/>
      <c r="E16" s="12"/>
      <c r="F16" s="17">
        <f>(F8+F12)/F7</f>
        <v>2.4931506849315069E-2</v>
      </c>
      <c r="G16" s="18"/>
      <c r="H16" s="17">
        <f>(H8+H12)/H7</f>
        <v>2.4931506849315065E-2</v>
      </c>
      <c r="I16" s="18"/>
      <c r="J16" s="17">
        <f>(J8+J12)/J7</f>
        <v>2.4931506849315065E-2</v>
      </c>
      <c r="K16" s="1"/>
    </row>
    <row r="17" spans="1:11" ht="12" customHeight="1" x14ac:dyDescent="0.3">
      <c r="A17" s="1"/>
      <c r="B17" s="1"/>
      <c r="C17" s="1"/>
      <c r="D17" s="1"/>
      <c r="E17" s="1"/>
      <c r="F17" s="28"/>
      <c r="G17" s="29"/>
      <c r="H17" s="28"/>
      <c r="I17" s="29"/>
      <c r="J17" s="28"/>
      <c r="K17" s="1"/>
    </row>
    <row r="18" spans="1:11" ht="18" customHeight="1" x14ac:dyDescent="0.3">
      <c r="A18" s="3">
        <v>4</v>
      </c>
      <c r="B18" s="41" t="s">
        <v>54</v>
      </c>
      <c r="C18" s="41"/>
      <c r="D18" s="10"/>
      <c r="E18" s="10"/>
      <c r="F18" s="43">
        <f>CC!L29</f>
        <v>-10.78</v>
      </c>
      <c r="G18" s="42"/>
      <c r="H18" s="43">
        <f>J18/12</f>
        <v>47.069999999999993</v>
      </c>
      <c r="I18" s="42"/>
      <c r="J18" s="43">
        <f>CC!N29</f>
        <v>564.83999999999992</v>
      </c>
      <c r="K18" s="1"/>
    </row>
    <row r="19" spans="1:11" ht="12" customHeight="1" x14ac:dyDescent="0.3">
      <c r="A19" s="1"/>
      <c r="B19" s="1"/>
      <c r="C19" s="1"/>
      <c r="D19" s="1"/>
      <c r="E19" s="1"/>
      <c r="F19" s="28"/>
      <c r="G19" s="29"/>
      <c r="H19" s="28"/>
      <c r="I19" s="29"/>
      <c r="J19" s="28"/>
      <c r="K19" s="1"/>
    </row>
    <row r="20" spans="1:11" ht="12" customHeight="1" thickBot="1" x14ac:dyDescent="0.35">
      <c r="A20" s="9"/>
      <c r="B20" s="9"/>
      <c r="C20" s="9"/>
      <c r="D20" s="1"/>
      <c r="E20" s="1"/>
      <c r="F20" s="1"/>
      <c r="G20" s="1"/>
      <c r="H20" s="1"/>
      <c r="I20" s="1"/>
      <c r="J20" s="1"/>
      <c r="K20" s="1"/>
    </row>
    <row r="21" spans="1:11" x14ac:dyDescent="0.3">
      <c r="A21" s="19" t="s">
        <v>7</v>
      </c>
      <c r="B21" s="1"/>
      <c r="C21" s="1"/>
      <c r="D21" s="1"/>
      <c r="E21" s="1"/>
      <c r="F21" s="1"/>
      <c r="G21" s="1"/>
      <c r="H21" s="1"/>
      <c r="I21" s="1"/>
      <c r="J21" s="1"/>
      <c r="K21" s="1"/>
    </row>
    <row r="22" spans="1:11" ht="13.95" customHeight="1" x14ac:dyDescent="0.3">
      <c r="A22" s="19"/>
      <c r="B22" s="45">
        <v>1</v>
      </c>
      <c r="C22" s="27" t="s">
        <v>10</v>
      </c>
      <c r="D22" s="19"/>
      <c r="E22" s="19"/>
      <c r="F22" s="19"/>
      <c r="G22" s="19"/>
      <c r="H22" s="19"/>
      <c r="I22" s="19"/>
      <c r="J22" s="19"/>
      <c r="K22" s="1"/>
    </row>
    <row r="23" spans="1:11" ht="13.95" customHeight="1" x14ac:dyDescent="0.3">
      <c r="A23" s="19"/>
      <c r="B23" s="45"/>
      <c r="C23" s="27" t="s">
        <v>34</v>
      </c>
      <c r="D23" s="19"/>
      <c r="E23" s="19"/>
      <c r="F23" s="19"/>
      <c r="G23" s="19"/>
      <c r="H23" s="19"/>
      <c r="I23" s="19"/>
      <c r="J23" s="19"/>
      <c r="K23" s="1"/>
    </row>
    <row r="24" spans="1:11" ht="13.2" customHeight="1" x14ac:dyDescent="0.3">
      <c r="A24" s="19"/>
      <c r="B24" s="45"/>
      <c r="C24" s="27" t="s">
        <v>56</v>
      </c>
      <c r="D24" s="19"/>
      <c r="E24" s="19"/>
      <c r="F24" s="19"/>
      <c r="G24" s="19"/>
      <c r="H24" s="19"/>
      <c r="I24" s="19"/>
      <c r="J24" s="19"/>
      <c r="K24" s="1"/>
    </row>
    <row r="25" spans="1:11" ht="13.95" customHeight="1" x14ac:dyDescent="0.3">
      <c r="A25" s="19"/>
      <c r="B25" s="45">
        <v>2</v>
      </c>
      <c r="C25" s="27" t="s">
        <v>16</v>
      </c>
      <c r="D25" s="19"/>
      <c r="E25" s="19"/>
      <c r="F25" s="19"/>
      <c r="G25" s="19"/>
      <c r="H25" s="19"/>
      <c r="I25" s="19"/>
      <c r="J25" s="19"/>
      <c r="K25" s="1"/>
    </row>
    <row r="26" spans="1:11" ht="13.95" customHeight="1" x14ac:dyDescent="0.3">
      <c r="A26" s="19"/>
      <c r="B26" s="45">
        <v>3</v>
      </c>
      <c r="C26" s="27" t="s">
        <v>37</v>
      </c>
      <c r="D26" s="19"/>
      <c r="E26" s="19"/>
      <c r="F26" s="19"/>
      <c r="G26" s="19"/>
      <c r="H26" s="19"/>
      <c r="I26" s="19"/>
      <c r="J26" s="19"/>
      <c r="K26" s="1"/>
    </row>
    <row r="27" spans="1:11" x14ac:dyDescent="0.3">
      <c r="A27" s="19"/>
      <c r="B27" s="45">
        <v>4</v>
      </c>
      <c r="C27" s="27" t="s">
        <v>55</v>
      </c>
      <c r="D27" s="19"/>
      <c r="E27" s="19"/>
      <c r="F27" s="19"/>
      <c r="G27" s="19"/>
      <c r="H27" s="19"/>
      <c r="I27" s="1"/>
      <c r="J27" s="1"/>
      <c r="K27" s="1"/>
    </row>
    <row r="28" spans="1:11" x14ac:dyDescent="0.3">
      <c r="A28" s="19"/>
      <c r="B28" s="20"/>
      <c r="C28" s="19"/>
      <c r="D28" s="19"/>
      <c r="E28" s="19"/>
      <c r="F28" s="19"/>
      <c r="G28" s="19"/>
      <c r="H28" s="19"/>
      <c r="I28" s="1"/>
      <c r="J28" s="1"/>
      <c r="K28" s="1"/>
    </row>
    <row r="29" spans="1:11" x14ac:dyDescent="0.3">
      <c r="A29" s="19"/>
      <c r="B29" s="19"/>
      <c r="C29" s="19"/>
      <c r="D29" s="19"/>
      <c r="E29" s="19"/>
      <c r="F29" s="19"/>
      <c r="G29" s="19"/>
      <c r="H29" s="19"/>
      <c r="I29" s="1"/>
      <c r="J29" s="1"/>
      <c r="K29" s="1"/>
    </row>
    <row r="30" spans="1:11" x14ac:dyDescent="0.3">
      <c r="A30" s="1"/>
      <c r="B30" s="1"/>
      <c r="C30" s="1"/>
      <c r="D30" s="1"/>
      <c r="E30" s="1"/>
      <c r="F30" s="1"/>
      <c r="G30" s="1"/>
      <c r="H30" s="1"/>
      <c r="I30" s="1"/>
      <c r="J30" s="1"/>
      <c r="K30" s="1"/>
    </row>
  </sheetData>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BFE8-642A-4D04-84DA-51CE8F6802C1}">
  <sheetPr>
    <pageSetUpPr fitToPage="1"/>
  </sheetPr>
  <dimension ref="A1:P45"/>
  <sheetViews>
    <sheetView zoomScale="90" zoomScaleNormal="90" workbookViewId="0">
      <selection activeCell="B4" sqref="B4"/>
    </sheetView>
  </sheetViews>
  <sheetFormatPr defaultRowHeight="14.4" x14ac:dyDescent="0.3"/>
  <cols>
    <col min="1" max="1" width="1.21875" customWidth="1"/>
    <col min="2" max="2" width="27.109375" customWidth="1"/>
    <col min="3" max="3" width="14.33203125" customWidth="1"/>
    <col min="4" max="6" width="9.6640625" customWidth="1"/>
    <col min="7" max="7" width="11.44140625" customWidth="1"/>
    <col min="8" max="8" width="1" customWidth="1"/>
    <col min="9" max="9" width="10.77734375" customWidth="1"/>
    <col min="10" max="10" width="9.5546875" customWidth="1"/>
    <col min="11" max="11" width="1.109375" customWidth="1"/>
    <col min="12" max="12" width="11.33203125" customWidth="1"/>
    <col min="13" max="13" width="0.5546875" customWidth="1"/>
    <col min="14" max="14" width="10.88671875" customWidth="1"/>
    <col min="15" max="15" width="0.6640625" customWidth="1"/>
    <col min="16" max="16" width="0.33203125" customWidth="1"/>
    <col min="18" max="18" width="19.44140625" customWidth="1"/>
    <col min="25" max="25" width="10.88671875" customWidth="1"/>
    <col min="26" max="26" width="9.33203125" customWidth="1"/>
  </cols>
  <sheetData>
    <row r="1" spans="1:16" ht="9" customHeight="1" x14ac:dyDescent="0.3">
      <c r="A1" s="1"/>
      <c r="B1" s="1"/>
      <c r="C1" s="1"/>
      <c r="D1" s="1"/>
      <c r="E1" s="1"/>
      <c r="F1" s="1"/>
      <c r="G1" s="1"/>
      <c r="H1" s="1"/>
      <c r="I1" s="1"/>
      <c r="J1" s="1"/>
      <c r="K1" s="1"/>
      <c r="L1" s="1"/>
      <c r="M1" s="1"/>
      <c r="N1" s="1"/>
      <c r="O1" s="1"/>
      <c r="P1" s="1"/>
    </row>
    <row r="2" spans="1:16" ht="21" x14ac:dyDescent="0.4">
      <c r="A2" s="1"/>
      <c r="B2" s="30" t="s">
        <v>79</v>
      </c>
      <c r="C2" s="30"/>
      <c r="D2" s="1"/>
      <c r="E2" s="1"/>
      <c r="F2" s="1"/>
      <c r="G2" s="1"/>
      <c r="H2" s="1"/>
      <c r="I2" s="1"/>
      <c r="J2" s="1"/>
      <c r="K2" s="1"/>
      <c r="L2" s="1"/>
      <c r="M2" s="1"/>
      <c r="N2" s="38" t="s">
        <v>50</v>
      </c>
      <c r="O2" s="1"/>
      <c r="P2" s="1"/>
    </row>
    <row r="3" spans="1:16" x14ac:dyDescent="0.3">
      <c r="A3" s="1"/>
      <c r="B3" s="108" t="s">
        <v>57</v>
      </c>
      <c r="C3" s="108"/>
      <c r="D3" s="109"/>
      <c r="E3" s="109"/>
      <c r="F3" s="1"/>
      <c r="G3" s="31"/>
      <c r="H3" s="1"/>
      <c r="I3" s="1"/>
      <c r="J3" s="1"/>
      <c r="K3" s="1"/>
      <c r="L3" s="1"/>
      <c r="M3" s="1"/>
      <c r="N3" s="1"/>
      <c r="O3" s="1"/>
      <c r="P3" s="1"/>
    </row>
    <row r="4" spans="1:16" ht="15" thickBot="1" x14ac:dyDescent="0.35">
      <c r="A4" s="1"/>
      <c r="B4" s="1"/>
      <c r="C4" s="1"/>
      <c r="D4" s="1"/>
      <c r="E4" s="1"/>
      <c r="F4" s="1"/>
      <c r="G4" s="31" t="s">
        <v>51</v>
      </c>
      <c r="H4" s="1"/>
      <c r="I4" s="1"/>
      <c r="J4" s="1"/>
      <c r="K4" s="1"/>
      <c r="L4" s="31"/>
      <c r="M4" s="1"/>
      <c r="N4" s="1"/>
      <c r="O4" s="1"/>
      <c r="P4" s="1"/>
    </row>
    <row r="5" spans="1:16" ht="14.4" customHeight="1" x14ac:dyDescent="0.3">
      <c r="A5" s="1"/>
      <c r="B5" s="1"/>
      <c r="C5" s="1"/>
      <c r="D5" s="1"/>
      <c r="E5" s="1"/>
      <c r="F5" s="1"/>
      <c r="G5" s="31" t="s">
        <v>38</v>
      </c>
      <c r="H5" s="1"/>
      <c r="I5" s="31" t="s">
        <v>46</v>
      </c>
      <c r="J5" s="1"/>
      <c r="K5" s="1"/>
      <c r="L5" s="119" t="s">
        <v>53</v>
      </c>
      <c r="M5" s="120"/>
      <c r="N5" s="121" t="s">
        <v>3</v>
      </c>
      <c r="O5" s="1"/>
      <c r="P5" s="1"/>
    </row>
    <row r="6" spans="1:16" ht="14.4" customHeight="1" x14ac:dyDescent="0.3">
      <c r="A6" s="1"/>
      <c r="B6" s="1"/>
      <c r="C6" s="31" t="s">
        <v>70</v>
      </c>
      <c r="D6" s="31" t="s">
        <v>59</v>
      </c>
      <c r="E6" s="31" t="s">
        <v>60</v>
      </c>
      <c r="F6" s="32" t="s">
        <v>61</v>
      </c>
      <c r="G6" s="31" t="s">
        <v>39</v>
      </c>
      <c r="H6" s="1"/>
      <c r="I6" s="31" t="s">
        <v>47</v>
      </c>
      <c r="J6" s="31" t="s">
        <v>36</v>
      </c>
      <c r="K6" s="1"/>
      <c r="L6" s="122" t="s">
        <v>63</v>
      </c>
      <c r="M6" s="123"/>
      <c r="N6" s="124" t="s">
        <v>52</v>
      </c>
      <c r="O6" s="1"/>
      <c r="P6" s="1"/>
    </row>
    <row r="7" spans="1:16" ht="15" thickBot="1" x14ac:dyDescent="0.35">
      <c r="A7" s="1"/>
      <c r="B7" s="39"/>
      <c r="C7" s="33" t="s">
        <v>71</v>
      </c>
      <c r="D7" s="33">
        <v>2025</v>
      </c>
      <c r="E7" s="33">
        <v>2025</v>
      </c>
      <c r="F7" s="40">
        <v>2025</v>
      </c>
      <c r="G7" s="40" t="s">
        <v>58</v>
      </c>
      <c r="H7" s="1"/>
      <c r="I7" s="33" t="s">
        <v>48</v>
      </c>
      <c r="J7" s="33" t="s">
        <v>35</v>
      </c>
      <c r="K7" s="39"/>
      <c r="L7" s="125" t="s">
        <v>58</v>
      </c>
      <c r="M7" s="126"/>
      <c r="N7" s="127" t="s">
        <v>38</v>
      </c>
      <c r="O7" s="1"/>
      <c r="P7" s="1"/>
    </row>
    <row r="8" spans="1:16" ht="16.05" customHeight="1" thickTop="1" x14ac:dyDescent="0.3">
      <c r="A8" s="1"/>
      <c r="B8" s="10" t="s">
        <v>17</v>
      </c>
      <c r="C8" s="93"/>
      <c r="D8" s="36">
        <v>0.5</v>
      </c>
      <c r="E8" s="36">
        <v>0.2</v>
      </c>
      <c r="F8" s="37">
        <v>-0.1</v>
      </c>
      <c r="G8" s="36">
        <v>2.4</v>
      </c>
      <c r="H8" s="1"/>
      <c r="I8" s="1"/>
      <c r="J8" s="1"/>
      <c r="K8" s="1"/>
      <c r="L8" s="73"/>
      <c r="M8" s="1"/>
      <c r="N8" s="74"/>
      <c r="O8" s="1"/>
      <c r="P8" s="1"/>
    </row>
    <row r="9" spans="1:16" ht="16.05" customHeight="1" x14ac:dyDescent="0.3">
      <c r="A9" s="1"/>
      <c r="B9" s="12" t="s">
        <v>18</v>
      </c>
      <c r="C9" s="94"/>
      <c r="D9" s="34">
        <v>0.4</v>
      </c>
      <c r="E9" s="34">
        <v>0.2</v>
      </c>
      <c r="F9" s="35">
        <v>0.4</v>
      </c>
      <c r="G9" s="34">
        <v>3</v>
      </c>
      <c r="H9" s="1"/>
      <c r="I9" s="1"/>
      <c r="J9" s="1"/>
      <c r="K9" s="1"/>
      <c r="L9" s="73"/>
      <c r="M9" s="1"/>
      <c r="N9" s="74"/>
      <c r="O9" s="1"/>
      <c r="P9" s="1"/>
    </row>
    <row r="10" spans="1:16" ht="16.05" customHeight="1" thickBot="1" x14ac:dyDescent="0.35">
      <c r="A10" s="1"/>
      <c r="B10" s="59" t="s">
        <v>19</v>
      </c>
      <c r="C10" s="95" t="s">
        <v>72</v>
      </c>
      <c r="D10" s="50">
        <v>0.5</v>
      </c>
      <c r="E10" s="50">
        <v>0</v>
      </c>
      <c r="F10" s="51">
        <v>0.5</v>
      </c>
      <c r="G10" s="51">
        <v>2.4</v>
      </c>
      <c r="H10" s="52"/>
      <c r="I10" s="46">
        <v>800</v>
      </c>
      <c r="J10" s="56">
        <f>I10/MyROS!H7</f>
        <v>0.21621621621621623</v>
      </c>
      <c r="K10" s="52"/>
      <c r="L10" s="75">
        <f>I10*(F10/100)</f>
        <v>4</v>
      </c>
      <c r="M10" s="57"/>
      <c r="N10" s="76">
        <f>(I10*12)*(G10/100)</f>
        <v>230.4</v>
      </c>
      <c r="O10" s="44"/>
      <c r="P10" s="1"/>
    </row>
    <row r="11" spans="1:16" ht="16.05" customHeight="1" thickBot="1" x14ac:dyDescent="0.35">
      <c r="A11" s="1"/>
      <c r="B11" s="64" t="s">
        <v>75</v>
      </c>
      <c r="C11" s="95" t="s">
        <v>73</v>
      </c>
      <c r="D11" s="54">
        <v>0.2</v>
      </c>
      <c r="E11" s="54">
        <v>0.4</v>
      </c>
      <c r="F11" s="55">
        <v>0.4</v>
      </c>
      <c r="G11" s="55">
        <v>3.8</v>
      </c>
      <c r="H11" s="53"/>
      <c r="I11" s="47">
        <v>250</v>
      </c>
      <c r="J11" s="58">
        <f>I11/MyROS!H7</f>
        <v>6.7567567567567571E-2</v>
      </c>
      <c r="K11" s="53"/>
      <c r="L11" s="75">
        <f>I11*(F11/100)</f>
        <v>1</v>
      </c>
      <c r="M11" s="57"/>
      <c r="N11" s="76">
        <f>(I11*12)*(G11/100)</f>
        <v>114</v>
      </c>
      <c r="O11" s="1"/>
      <c r="P11" s="1"/>
    </row>
    <row r="12" spans="1:16" ht="16.05" customHeight="1" x14ac:dyDescent="0.3">
      <c r="A12" s="1"/>
      <c r="B12" s="10" t="s">
        <v>20</v>
      </c>
      <c r="C12" s="97" t="s">
        <v>64</v>
      </c>
      <c r="D12" s="36">
        <v>1.1000000000000001</v>
      </c>
      <c r="E12" s="36">
        <v>0.2</v>
      </c>
      <c r="F12" s="37">
        <v>-2.4</v>
      </c>
      <c r="G12" s="36">
        <v>-3.3</v>
      </c>
      <c r="H12" s="1"/>
      <c r="I12" s="1"/>
      <c r="J12" s="1"/>
      <c r="K12" s="1"/>
      <c r="L12" s="73"/>
      <c r="M12" s="1"/>
      <c r="N12" s="74"/>
      <c r="O12" s="1"/>
      <c r="P12" s="1"/>
    </row>
    <row r="13" spans="1:16" ht="16.05" customHeight="1" x14ac:dyDescent="0.3">
      <c r="A13" s="1"/>
      <c r="B13" s="12" t="s">
        <v>21</v>
      </c>
      <c r="C13" s="98" t="s">
        <v>64</v>
      </c>
      <c r="D13" s="34">
        <v>1.9</v>
      </c>
      <c r="E13" s="34">
        <v>-0.9</v>
      </c>
      <c r="F13" s="35">
        <v>-6.1</v>
      </c>
      <c r="G13" s="34">
        <v>-9.5</v>
      </c>
      <c r="H13" s="1"/>
      <c r="I13" s="1"/>
      <c r="J13" s="1"/>
      <c r="K13" s="1"/>
      <c r="L13" s="73"/>
      <c r="M13" s="1"/>
      <c r="N13" s="74"/>
      <c r="O13" s="1"/>
      <c r="P13" s="1"/>
    </row>
    <row r="14" spans="1:16" ht="16.05" customHeight="1" thickBot="1" x14ac:dyDescent="0.35">
      <c r="A14" s="1"/>
      <c r="B14" s="59" t="s">
        <v>23</v>
      </c>
      <c r="C14" s="95" t="s">
        <v>72</v>
      </c>
      <c r="D14" s="50">
        <v>1.8</v>
      </c>
      <c r="E14" s="50">
        <v>-1</v>
      </c>
      <c r="F14" s="51">
        <v>-6.3</v>
      </c>
      <c r="G14" s="51">
        <v>-9.8000000000000007</v>
      </c>
      <c r="H14" s="52"/>
      <c r="I14" s="46">
        <v>250</v>
      </c>
      <c r="J14" s="56">
        <f>I14/MyROS!H7</f>
        <v>6.7567567567567571E-2</v>
      </c>
      <c r="K14" s="52"/>
      <c r="L14" s="75">
        <f>I14*(F14/100)</f>
        <v>-15.75</v>
      </c>
      <c r="M14" s="57"/>
      <c r="N14" s="76">
        <f>(I14*12)*(G14/100)</f>
        <v>-294</v>
      </c>
      <c r="O14" s="1"/>
      <c r="P14" s="1"/>
    </row>
    <row r="15" spans="1:16" ht="16.05" customHeight="1" x14ac:dyDescent="0.3">
      <c r="A15" s="1"/>
      <c r="B15" s="10" t="s">
        <v>22</v>
      </c>
      <c r="C15" s="97" t="s">
        <v>64</v>
      </c>
      <c r="D15" s="36">
        <v>6.2</v>
      </c>
      <c r="E15" s="36">
        <v>0.8</v>
      </c>
      <c r="F15" s="37">
        <v>-4.2</v>
      </c>
      <c r="G15" s="36">
        <v>-7.6</v>
      </c>
      <c r="H15" s="1"/>
      <c r="I15" s="1"/>
      <c r="J15" s="1"/>
      <c r="K15" s="1"/>
      <c r="L15" s="73"/>
      <c r="M15" s="1"/>
      <c r="N15" s="74"/>
      <c r="O15" s="1"/>
      <c r="P15" s="1"/>
    </row>
    <row r="16" spans="1:16" ht="16.05" customHeight="1" x14ac:dyDescent="0.3">
      <c r="A16" s="1"/>
      <c r="B16" s="12" t="s">
        <v>24</v>
      </c>
      <c r="C16" s="98" t="s">
        <v>64</v>
      </c>
      <c r="D16" s="34">
        <v>0.3</v>
      </c>
      <c r="E16" s="34">
        <v>1.4</v>
      </c>
      <c r="F16" s="35">
        <v>1.6</v>
      </c>
      <c r="G16" s="34">
        <v>4.2</v>
      </c>
      <c r="H16" s="1"/>
      <c r="I16" s="1"/>
      <c r="J16" s="1"/>
      <c r="K16" s="1"/>
      <c r="L16" s="73"/>
      <c r="M16" s="1"/>
      <c r="N16" s="74"/>
      <c r="O16" s="1"/>
      <c r="P16" s="1"/>
    </row>
    <row r="17" spans="1:16" ht="16.05" customHeight="1" x14ac:dyDescent="0.3">
      <c r="A17" s="1"/>
      <c r="B17" s="81" t="s">
        <v>25</v>
      </c>
      <c r="C17" s="99" t="s">
        <v>74</v>
      </c>
      <c r="D17" s="82">
        <v>0</v>
      </c>
      <c r="E17" s="82">
        <v>1</v>
      </c>
      <c r="F17" s="83">
        <v>0.9</v>
      </c>
      <c r="G17" s="82">
        <v>2.8</v>
      </c>
      <c r="H17" s="84"/>
      <c r="I17" s="85"/>
      <c r="J17" s="86"/>
      <c r="K17" s="84"/>
      <c r="L17" s="87"/>
      <c r="M17" s="88"/>
      <c r="N17" s="89"/>
      <c r="O17" s="1"/>
      <c r="P17" s="1"/>
    </row>
    <row r="18" spans="1:16" ht="16.05" customHeight="1" thickBot="1" x14ac:dyDescent="0.35">
      <c r="A18" s="1"/>
      <c r="B18" s="59" t="s">
        <v>40</v>
      </c>
      <c r="C18" s="95" t="s">
        <v>72</v>
      </c>
      <c r="D18" s="51">
        <v>1.8</v>
      </c>
      <c r="E18" s="51">
        <v>2.5</v>
      </c>
      <c r="F18" s="51">
        <v>3.6</v>
      </c>
      <c r="G18" s="51">
        <v>9.4</v>
      </c>
      <c r="H18" s="52"/>
      <c r="I18" s="46">
        <v>150</v>
      </c>
      <c r="J18" s="56">
        <f>I18/MyROS!H7</f>
        <v>4.0540540540540543E-2</v>
      </c>
      <c r="K18" s="52"/>
      <c r="L18" s="75">
        <f>I18*(F18/100)</f>
        <v>5.4</v>
      </c>
      <c r="M18" s="57"/>
      <c r="N18" s="76">
        <f>(I18*12)*(G18/100)</f>
        <v>169.2</v>
      </c>
      <c r="O18" s="1"/>
      <c r="P18" s="1"/>
    </row>
    <row r="19" spans="1:16" ht="16.05" customHeight="1" x14ac:dyDescent="0.3">
      <c r="A19" s="1"/>
      <c r="B19" s="10" t="s">
        <v>26</v>
      </c>
      <c r="C19" s="97" t="s">
        <v>64</v>
      </c>
      <c r="D19" s="36">
        <v>0.4</v>
      </c>
      <c r="E19" s="36">
        <v>0.2</v>
      </c>
      <c r="F19" s="37">
        <v>0.1</v>
      </c>
      <c r="G19" s="36">
        <v>2.8</v>
      </c>
      <c r="H19" s="1"/>
      <c r="I19" s="1"/>
      <c r="J19" s="1"/>
      <c r="K19" s="1"/>
      <c r="L19" s="73"/>
      <c r="M19" s="1"/>
      <c r="N19" s="74"/>
      <c r="O19" s="1"/>
      <c r="P19" s="1"/>
    </row>
    <row r="20" spans="1:16" ht="16.05" customHeight="1" x14ac:dyDescent="0.3">
      <c r="A20" s="1"/>
      <c r="B20" s="12" t="s">
        <v>27</v>
      </c>
      <c r="C20" s="98" t="s">
        <v>64</v>
      </c>
      <c r="D20" s="34">
        <v>0.3</v>
      </c>
      <c r="E20" s="34">
        <v>0.2</v>
      </c>
      <c r="F20" s="35">
        <v>-0.1</v>
      </c>
      <c r="G20" s="34">
        <v>-0.1</v>
      </c>
      <c r="H20" s="1"/>
      <c r="I20" s="1"/>
      <c r="J20" s="1"/>
      <c r="K20" s="1"/>
      <c r="L20" s="73"/>
      <c r="M20" s="1"/>
      <c r="N20" s="74"/>
      <c r="O20" s="1"/>
      <c r="P20" s="1"/>
    </row>
    <row r="21" spans="1:16" ht="16.05" customHeight="1" x14ac:dyDescent="0.3">
      <c r="A21" s="1"/>
      <c r="B21" s="12" t="s">
        <v>29</v>
      </c>
      <c r="C21" s="98" t="s">
        <v>64</v>
      </c>
      <c r="D21" s="34">
        <v>0</v>
      </c>
      <c r="E21" s="34">
        <v>-0.1</v>
      </c>
      <c r="F21" s="35">
        <v>0.1</v>
      </c>
      <c r="G21" s="34">
        <v>0</v>
      </c>
      <c r="H21" s="1"/>
      <c r="I21" s="1"/>
      <c r="J21" s="1"/>
      <c r="K21" s="1"/>
      <c r="L21" s="73"/>
      <c r="M21" s="1"/>
      <c r="N21" s="74"/>
      <c r="O21" s="1"/>
      <c r="P21" s="1"/>
    </row>
    <row r="22" spans="1:16" ht="16.05" customHeight="1" x14ac:dyDescent="0.3">
      <c r="A22" s="1"/>
      <c r="B22" s="12" t="s">
        <v>30</v>
      </c>
      <c r="C22" s="98" t="s">
        <v>64</v>
      </c>
      <c r="D22" s="34">
        <v>2.2000000000000002</v>
      </c>
      <c r="E22" s="34">
        <v>0.9</v>
      </c>
      <c r="F22" s="35">
        <v>-0.7</v>
      </c>
      <c r="G22" s="34">
        <v>0.6</v>
      </c>
      <c r="H22" s="1"/>
      <c r="I22" s="1"/>
      <c r="J22" s="1"/>
      <c r="K22" s="1"/>
      <c r="L22" s="73"/>
      <c r="M22" s="1"/>
      <c r="N22" s="74"/>
      <c r="O22" s="1"/>
      <c r="P22" s="1"/>
    </row>
    <row r="23" spans="1:16" ht="16.05" customHeight="1" thickBot="1" x14ac:dyDescent="0.35">
      <c r="A23" s="1"/>
      <c r="B23" s="59" t="s">
        <v>28</v>
      </c>
      <c r="C23" s="95" t="s">
        <v>72</v>
      </c>
      <c r="D23" s="50">
        <v>-1.4</v>
      </c>
      <c r="E23" s="50">
        <v>0.6</v>
      </c>
      <c r="F23" s="51">
        <v>0.4</v>
      </c>
      <c r="G23" s="51">
        <v>0.3</v>
      </c>
      <c r="H23" s="52"/>
      <c r="I23" s="46">
        <v>200</v>
      </c>
      <c r="J23" s="56">
        <f>I23/MyROS!H7</f>
        <v>5.4054054054054057E-2</v>
      </c>
      <c r="K23" s="52"/>
      <c r="L23" s="75">
        <f>I23*(F23/100)</f>
        <v>0.8</v>
      </c>
      <c r="M23" s="57"/>
      <c r="N23" s="76">
        <f>(I23*12)*(G23/100)</f>
        <v>7.2</v>
      </c>
      <c r="O23" s="1"/>
      <c r="P23" s="1"/>
    </row>
    <row r="24" spans="1:16" ht="16.05" customHeight="1" x14ac:dyDescent="0.3">
      <c r="A24" s="1"/>
      <c r="B24" s="10" t="s">
        <v>65</v>
      </c>
      <c r="C24" s="98" t="s">
        <v>64</v>
      </c>
      <c r="D24" s="36">
        <v>1.2</v>
      </c>
      <c r="E24" s="36">
        <v>0.1</v>
      </c>
      <c r="F24" s="37">
        <v>-1.1000000000000001</v>
      </c>
      <c r="G24" s="36">
        <v>1</v>
      </c>
      <c r="H24" s="1"/>
      <c r="I24" s="1"/>
      <c r="J24" s="1"/>
      <c r="K24" s="1"/>
      <c r="L24" s="73"/>
      <c r="M24" s="1"/>
      <c r="N24" s="74"/>
      <c r="O24" s="1"/>
      <c r="P24" s="1"/>
    </row>
    <row r="25" spans="1:16" ht="16.05" customHeight="1" x14ac:dyDescent="0.3">
      <c r="A25" s="1"/>
      <c r="B25" s="12" t="s">
        <v>31</v>
      </c>
      <c r="C25" s="98" t="s">
        <v>64</v>
      </c>
      <c r="D25" s="34">
        <v>0.5</v>
      </c>
      <c r="E25" s="34">
        <v>0.3</v>
      </c>
      <c r="F25" s="35">
        <v>0.1</v>
      </c>
      <c r="G25" s="34">
        <v>3.7</v>
      </c>
      <c r="H25" s="1"/>
      <c r="I25" s="1"/>
      <c r="J25" s="1"/>
      <c r="K25" s="1"/>
      <c r="L25" s="73"/>
      <c r="M25" s="1"/>
      <c r="N25" s="74"/>
      <c r="O25" s="1"/>
      <c r="P25" s="1"/>
    </row>
    <row r="26" spans="1:16" ht="16.05" customHeight="1" x14ac:dyDescent="0.3">
      <c r="A26" s="1"/>
      <c r="B26" s="81" t="s">
        <v>32</v>
      </c>
      <c r="C26" s="99" t="s">
        <v>74</v>
      </c>
      <c r="D26" s="82">
        <v>0.4</v>
      </c>
      <c r="E26" s="82">
        <v>0.3</v>
      </c>
      <c r="F26" s="83">
        <v>0.2</v>
      </c>
      <c r="G26" s="82">
        <v>4</v>
      </c>
      <c r="H26" s="84"/>
      <c r="I26" s="85"/>
      <c r="J26" s="86"/>
      <c r="K26" s="84"/>
      <c r="L26" s="87"/>
      <c r="M26" s="88"/>
      <c r="N26" s="89"/>
      <c r="O26" s="1"/>
      <c r="P26" s="1"/>
    </row>
    <row r="27" spans="1:16" ht="16.05" customHeight="1" thickBot="1" x14ac:dyDescent="0.35">
      <c r="A27" s="1"/>
      <c r="B27" s="70" t="s">
        <v>45</v>
      </c>
      <c r="C27" s="95" t="s">
        <v>72</v>
      </c>
      <c r="D27" s="71">
        <v>1.8</v>
      </c>
      <c r="E27" s="71">
        <v>-0.8</v>
      </c>
      <c r="F27" s="72">
        <v>-1.4</v>
      </c>
      <c r="G27" s="72">
        <v>3.1</v>
      </c>
      <c r="H27" s="52"/>
      <c r="I27" s="46">
        <v>570</v>
      </c>
      <c r="J27" s="56">
        <f>I27/MyROS!H7</f>
        <v>0.15405405405405406</v>
      </c>
      <c r="K27" s="52"/>
      <c r="L27" s="75">
        <f t="shared" ref="L27" si="0">I27*(F27/100)</f>
        <v>-7.9799999999999995</v>
      </c>
      <c r="M27" s="57"/>
      <c r="N27" s="76">
        <f>(I27*12)*(G27/100)</f>
        <v>212.04</v>
      </c>
      <c r="O27" s="1"/>
      <c r="P27" s="1"/>
    </row>
    <row r="28" spans="1:16" ht="16.05" customHeight="1" thickBot="1" x14ac:dyDescent="0.35">
      <c r="A28" s="1"/>
      <c r="B28" s="64" t="s">
        <v>33</v>
      </c>
      <c r="C28" s="95" t="s">
        <v>72</v>
      </c>
      <c r="D28" s="54">
        <v>0</v>
      </c>
      <c r="E28" s="54">
        <v>0.3</v>
      </c>
      <c r="F28" s="55">
        <v>0.5</v>
      </c>
      <c r="G28" s="55">
        <v>3</v>
      </c>
      <c r="H28" s="53"/>
      <c r="I28" s="47">
        <v>350</v>
      </c>
      <c r="J28" s="58">
        <f>I28/MyROS!H7</f>
        <v>9.45945945945946E-2</v>
      </c>
      <c r="K28" s="53"/>
      <c r="L28" s="75">
        <f>I28*(F28/100)</f>
        <v>1.75</v>
      </c>
      <c r="M28" s="53"/>
      <c r="N28" s="76">
        <f>(I28*12)*(G28/100)</f>
        <v>126</v>
      </c>
      <c r="O28" s="1"/>
      <c r="P28" s="1"/>
    </row>
    <row r="29" spans="1:16" ht="16.05" customHeight="1" thickBot="1" x14ac:dyDescent="0.35">
      <c r="A29" s="1"/>
      <c r="B29" s="65" t="s">
        <v>49</v>
      </c>
      <c r="C29" s="96"/>
      <c r="D29" s="66">
        <f>D10+D11+D14+D23+D27+D28</f>
        <v>2.9000000000000004</v>
      </c>
      <c r="E29" s="66">
        <f t="shared" ref="E29" si="1">E10+E11+E14+E23+E27+E28</f>
        <v>-0.5</v>
      </c>
      <c r="F29" s="66">
        <f>F10+F11+F14+F23+F27+F28</f>
        <v>-5.8999999999999986</v>
      </c>
      <c r="G29" s="67"/>
      <c r="H29" s="68"/>
      <c r="I29" s="68"/>
      <c r="J29" s="68"/>
      <c r="K29" s="68"/>
      <c r="L29" s="77">
        <f>SUM(L8:L28)</f>
        <v>-10.78</v>
      </c>
      <c r="M29" s="69"/>
      <c r="N29" s="78">
        <f>SUM(N8:N28)</f>
        <v>564.83999999999992</v>
      </c>
      <c r="O29" s="1"/>
      <c r="P29" s="1"/>
    </row>
    <row r="30" spans="1:16" ht="9" customHeight="1" thickTop="1" x14ac:dyDescent="0.3">
      <c r="A30" s="1"/>
      <c r="B30" s="1"/>
      <c r="C30" s="1"/>
      <c r="D30" s="1"/>
      <c r="E30" s="1"/>
      <c r="F30" s="1"/>
      <c r="G30" s="1"/>
      <c r="H30" s="1"/>
      <c r="I30" s="1"/>
      <c r="J30" s="1"/>
      <c r="K30" s="1"/>
      <c r="L30" s="73"/>
      <c r="M30" s="1"/>
      <c r="N30" s="74"/>
      <c r="O30" s="1"/>
      <c r="P30" s="1"/>
    </row>
    <row r="31" spans="1:16" x14ac:dyDescent="0.3">
      <c r="A31" s="1"/>
      <c r="B31" s="1"/>
      <c r="C31" s="1"/>
      <c r="D31" s="1"/>
      <c r="E31" s="1"/>
      <c r="F31" s="1"/>
      <c r="G31" s="32" t="s">
        <v>78</v>
      </c>
      <c r="H31" s="4"/>
      <c r="I31" s="48">
        <f>SUM(I9:I29)-I17-I26</f>
        <v>2570</v>
      </c>
      <c r="J31" s="49">
        <f>I31/MyROS!H7</f>
        <v>0.69459459459459461</v>
      </c>
      <c r="K31" s="1"/>
      <c r="L31" s="73"/>
      <c r="M31" s="1"/>
      <c r="N31" s="74"/>
      <c r="O31" s="1"/>
      <c r="P31" s="1"/>
    </row>
    <row r="32" spans="1:16" x14ac:dyDescent="0.3">
      <c r="A32" s="1"/>
      <c r="B32" s="1"/>
      <c r="C32" s="1"/>
      <c r="D32" s="1"/>
      <c r="E32" s="1"/>
      <c r="F32" s="1"/>
      <c r="G32" s="32" t="s">
        <v>77</v>
      </c>
      <c r="H32" s="4"/>
      <c r="I32" s="48">
        <f>MyROS!H7</f>
        <v>3700</v>
      </c>
      <c r="J32" s="49">
        <v>1</v>
      </c>
      <c r="K32" s="1"/>
      <c r="L32" s="73"/>
      <c r="M32" s="1"/>
      <c r="N32" s="74"/>
      <c r="O32" s="1"/>
      <c r="P32" s="1"/>
    </row>
    <row r="33" spans="1:16" ht="16.2" x14ac:dyDescent="0.3">
      <c r="A33" s="1"/>
      <c r="B33" s="1"/>
      <c r="C33" s="1"/>
      <c r="D33" s="1"/>
      <c r="E33" s="1"/>
      <c r="F33" s="1"/>
      <c r="G33" s="32" t="s">
        <v>76</v>
      </c>
      <c r="H33" s="4"/>
      <c r="I33" s="48">
        <f>(MyPP!D11+MyPP!D20)/12</f>
        <v>5665.25</v>
      </c>
      <c r="J33" s="110">
        <f>I32/I33</f>
        <v>0.65310445258373417</v>
      </c>
      <c r="K33" s="1"/>
      <c r="L33" s="73"/>
      <c r="M33" s="1"/>
      <c r="N33" s="74"/>
      <c r="O33" s="1"/>
      <c r="P33" s="1"/>
    </row>
    <row r="34" spans="1:16" ht="16.2" x14ac:dyDescent="0.3">
      <c r="A34" s="1"/>
      <c r="B34" s="1"/>
      <c r="C34" s="1"/>
      <c r="D34" s="1"/>
      <c r="E34" s="1"/>
      <c r="F34" s="1"/>
      <c r="G34" s="32"/>
      <c r="H34" s="4"/>
      <c r="I34" s="60"/>
      <c r="J34" s="61" t="s">
        <v>69</v>
      </c>
      <c r="K34" s="62"/>
      <c r="L34" s="79">
        <f>MyROS!H15</f>
        <v>92.246575342465746</v>
      </c>
      <c r="M34" s="63">
        <v>1</v>
      </c>
      <c r="N34" s="80">
        <f>MyROS!J15</f>
        <v>1106.958904109589</v>
      </c>
      <c r="O34" s="1"/>
      <c r="P34" s="1"/>
    </row>
    <row r="35" spans="1:16" ht="15" thickBot="1" x14ac:dyDescent="0.35">
      <c r="A35" s="1"/>
      <c r="B35" s="1"/>
      <c r="C35" s="1"/>
      <c r="D35" s="1"/>
      <c r="E35" s="100"/>
      <c r="F35" s="100"/>
      <c r="G35" s="101"/>
      <c r="H35" s="102"/>
      <c r="I35" s="103"/>
      <c r="J35" s="104" t="s">
        <v>62</v>
      </c>
      <c r="K35" s="100"/>
      <c r="L35" s="105">
        <f>L34-L29</f>
        <v>103.02657534246575</v>
      </c>
      <c r="M35" s="106">
        <v>1</v>
      </c>
      <c r="N35" s="107">
        <f>N34-N29</f>
        <v>542.11890410958904</v>
      </c>
      <c r="O35" s="1"/>
      <c r="P35" s="1"/>
    </row>
    <row r="36" spans="1:16" ht="12" customHeight="1" x14ac:dyDescent="0.3">
      <c r="A36" s="1"/>
      <c r="B36" s="90" t="s">
        <v>41</v>
      </c>
      <c r="C36" s="27"/>
      <c r="D36" s="27"/>
      <c r="E36" s="1"/>
      <c r="F36" s="1"/>
      <c r="G36" s="1"/>
      <c r="H36" s="1"/>
      <c r="I36" s="1"/>
      <c r="J36" s="1"/>
      <c r="K36" s="1"/>
      <c r="L36" s="1"/>
      <c r="M36" s="1"/>
      <c r="N36" s="1"/>
      <c r="O36" s="1"/>
      <c r="P36" s="1"/>
    </row>
    <row r="37" spans="1:16" ht="12" customHeight="1" x14ac:dyDescent="0.3">
      <c r="A37" s="1"/>
      <c r="B37" s="27" t="s">
        <v>66</v>
      </c>
      <c r="C37" s="27"/>
      <c r="D37" s="27"/>
      <c r="E37" s="1"/>
      <c r="F37" s="1"/>
      <c r="G37" s="1"/>
      <c r="H37" s="1"/>
      <c r="I37" s="1"/>
      <c r="J37" s="1"/>
      <c r="K37" s="1"/>
      <c r="L37" s="1"/>
      <c r="M37" s="1"/>
      <c r="N37" s="1"/>
      <c r="O37" s="1"/>
      <c r="P37" s="1"/>
    </row>
    <row r="38" spans="1:16" ht="12" customHeight="1" x14ac:dyDescent="0.3">
      <c r="A38" s="1"/>
      <c r="B38" s="91" t="s">
        <v>80</v>
      </c>
      <c r="C38" s="91"/>
      <c r="D38" s="27"/>
      <c r="E38" s="1"/>
      <c r="F38" s="1"/>
      <c r="G38" s="1"/>
      <c r="H38" s="1"/>
      <c r="I38" s="1"/>
      <c r="J38" s="1"/>
      <c r="K38" s="1"/>
      <c r="L38" s="1"/>
      <c r="M38" s="1"/>
      <c r="N38" s="1"/>
      <c r="O38" s="1"/>
      <c r="P38" s="1"/>
    </row>
    <row r="39" spans="1:16" ht="12" customHeight="1" x14ac:dyDescent="0.3">
      <c r="A39" s="1"/>
      <c r="B39" s="91" t="s">
        <v>68</v>
      </c>
      <c r="C39" s="91"/>
      <c r="D39" s="27"/>
      <c r="E39" s="1"/>
      <c r="F39" s="1"/>
      <c r="G39" s="1"/>
      <c r="H39" s="1"/>
      <c r="I39" s="1"/>
      <c r="J39" s="1"/>
      <c r="K39" s="1"/>
      <c r="L39" s="1"/>
      <c r="M39" s="1"/>
      <c r="N39" s="1"/>
      <c r="O39" s="1"/>
      <c r="P39" s="1"/>
    </row>
    <row r="40" spans="1:16" ht="12" customHeight="1" x14ac:dyDescent="0.3">
      <c r="A40" s="1"/>
      <c r="B40" s="91" t="s">
        <v>67</v>
      </c>
      <c r="C40" s="91"/>
      <c r="D40" s="27"/>
      <c r="E40" s="1"/>
      <c r="F40" s="1"/>
      <c r="G40" s="1"/>
      <c r="H40" s="1"/>
      <c r="I40" s="1"/>
      <c r="J40" s="1"/>
      <c r="K40" s="1"/>
      <c r="L40" s="1"/>
      <c r="M40" s="1"/>
      <c r="N40" s="1"/>
      <c r="O40" s="1"/>
      <c r="P40" s="1"/>
    </row>
    <row r="41" spans="1:16" ht="12" customHeight="1" x14ac:dyDescent="0.3">
      <c r="A41" s="1"/>
      <c r="B41" s="27" t="s">
        <v>43</v>
      </c>
      <c r="C41" s="27"/>
      <c r="D41" s="27"/>
      <c r="E41" s="1"/>
      <c r="F41" s="1"/>
      <c r="G41" s="1"/>
      <c r="H41" s="1"/>
      <c r="I41" s="1"/>
      <c r="J41" s="1"/>
      <c r="K41" s="1"/>
      <c r="L41" s="1"/>
      <c r="M41" s="1"/>
      <c r="N41" s="1"/>
      <c r="O41" s="1"/>
      <c r="P41" s="1"/>
    </row>
    <row r="42" spans="1:16" ht="12" customHeight="1" x14ac:dyDescent="0.3">
      <c r="A42" s="1"/>
      <c r="B42" s="92" t="s">
        <v>42</v>
      </c>
      <c r="C42" s="92"/>
      <c r="D42" s="27"/>
      <c r="E42" s="1"/>
      <c r="F42" s="1"/>
      <c r="G42" s="1"/>
      <c r="H42" s="1"/>
      <c r="I42" s="1"/>
      <c r="J42" s="1"/>
      <c r="K42" s="1"/>
      <c r="L42" s="1"/>
      <c r="M42" s="1"/>
      <c r="N42" s="1"/>
      <c r="O42" s="1"/>
      <c r="P42" s="1"/>
    </row>
    <row r="43" spans="1:16" ht="12" customHeight="1" x14ac:dyDescent="0.3">
      <c r="A43" s="1"/>
      <c r="B43" s="27" t="s">
        <v>44</v>
      </c>
      <c r="C43" s="27"/>
      <c r="D43" s="27"/>
      <c r="E43" s="1"/>
      <c r="F43" s="1"/>
      <c r="G43" s="1"/>
      <c r="H43" s="1"/>
      <c r="I43" s="1"/>
      <c r="J43" s="1"/>
      <c r="K43" s="1"/>
      <c r="L43" s="1"/>
      <c r="M43" s="1"/>
      <c r="N43" s="1"/>
      <c r="O43" s="1"/>
      <c r="P43" s="1"/>
    </row>
    <row r="44" spans="1:16" x14ac:dyDescent="0.3">
      <c r="O44" s="1"/>
    </row>
    <row r="45" spans="1:16" x14ac:dyDescent="0.3">
      <c r="B45" s="111" t="s">
        <v>81</v>
      </c>
    </row>
  </sheetData>
  <conditionalFormatting sqref="B29:J29">
    <cfRule type="cellIs" dxfId="3" priority="3" operator="lessThan">
      <formula>0</formula>
    </cfRule>
  </conditionalFormatting>
  <conditionalFormatting sqref="D8:G28">
    <cfRule type="cellIs" dxfId="2" priority="4" operator="lessThan">
      <formula>0</formula>
    </cfRule>
  </conditionalFormatting>
  <conditionalFormatting sqref="I8:N29">
    <cfRule type="cellIs" dxfId="1" priority="2" operator="lessThan">
      <formula>0</formula>
    </cfRule>
  </conditionalFormatting>
  <conditionalFormatting sqref="L35:N35">
    <cfRule type="cellIs" dxfId="0" priority="1" operator="lessThan">
      <formula>0</formula>
    </cfRule>
  </conditionalFormatting>
  <hyperlinks>
    <hyperlink ref="B42" r:id="rId1" location=":~:text=Food%20The%20food%20index%20increased,beverages%20index%20increased%201.3%20percent." xr:uid="{74F3B31F-70C1-4C35-A7AE-2649D699A207}"/>
    <hyperlink ref="B45" r:id="rId2" xr:uid="{DA35E39D-944E-452A-91B2-A50E80954F88}"/>
  </hyperlinks>
  <pageMargins left="0.25" right="0.25" top="0.75" bottom="0.75" header="0.3" footer="0.3"/>
  <pageSetup scale="79" orientation="portrait" horizontalDpi="0"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C147-33FB-4DEB-AB46-63B454609C89}">
  <sheetPr>
    <pageSetUpPr fitToPage="1"/>
  </sheetPr>
  <dimension ref="A1:T677"/>
  <sheetViews>
    <sheetView zoomScaleNormal="100" workbookViewId="0">
      <pane xSplit="1" ySplit="3" topLeftCell="E20" activePane="bottomRight" state="frozen"/>
      <selection pane="topRight"/>
      <selection pane="bottomLeft"/>
      <selection pane="bottomRight" activeCell="Q54" sqref="Q54"/>
    </sheetView>
  </sheetViews>
  <sheetFormatPr defaultRowHeight="12.75" customHeight="1" x14ac:dyDescent="0.3"/>
  <cols>
    <col min="1" max="1" width="47.6640625" style="150" customWidth="1"/>
    <col min="2" max="11" width="10.88671875" style="150" customWidth="1"/>
    <col min="12" max="12" width="5.88671875" style="152" customWidth="1"/>
    <col min="13" max="13" width="8.88671875" style="152"/>
    <col min="14" max="14" width="9.33203125" style="152" customWidth="1"/>
    <col min="15" max="15" width="10.88671875" style="152" customWidth="1"/>
    <col min="16" max="16" width="8.88671875" style="197"/>
    <col min="17" max="17" width="10.109375" style="152" customWidth="1"/>
    <col min="18" max="18" width="10.44140625" style="152" customWidth="1"/>
    <col min="19" max="16384" width="8.88671875" style="152"/>
  </cols>
  <sheetData>
    <row r="1" spans="1:19" s="150" customFormat="1" ht="12.75" customHeight="1" x14ac:dyDescent="0.25">
      <c r="A1" s="241" t="s">
        <v>107</v>
      </c>
      <c r="B1" s="242"/>
      <c r="C1" s="242"/>
      <c r="D1" s="242"/>
      <c r="E1" s="242"/>
      <c r="F1" s="242"/>
      <c r="G1" s="242"/>
      <c r="H1" s="242"/>
      <c r="I1" s="242"/>
      <c r="J1" s="242"/>
      <c r="K1" s="242"/>
      <c r="P1" s="196"/>
    </row>
    <row r="2" spans="1:19" ht="12.75" customHeight="1" x14ac:dyDescent="0.3">
      <c r="A2" s="151" t="s">
        <v>108</v>
      </c>
    </row>
    <row r="3" spans="1:19" ht="38.25" customHeight="1" x14ac:dyDescent="0.3">
      <c r="A3" s="154" t="s">
        <v>109</v>
      </c>
      <c r="B3" s="154" t="s">
        <v>110</v>
      </c>
      <c r="C3" s="154" t="s">
        <v>111</v>
      </c>
      <c r="D3" s="154" t="s">
        <v>112</v>
      </c>
      <c r="E3" s="154" t="s">
        <v>113</v>
      </c>
      <c r="F3" s="154" t="s">
        <v>114</v>
      </c>
      <c r="G3" s="154" t="s">
        <v>115</v>
      </c>
      <c r="H3" s="155" t="s">
        <v>116</v>
      </c>
      <c r="I3" s="154" t="s">
        <v>117</v>
      </c>
      <c r="J3" s="154" t="s">
        <v>118</v>
      </c>
      <c r="K3" s="154" t="s">
        <v>119</v>
      </c>
      <c r="L3" s="156"/>
      <c r="M3" s="156"/>
      <c r="N3" s="156"/>
      <c r="O3" s="190">
        <v>2023</v>
      </c>
      <c r="P3" s="198"/>
      <c r="Q3" s="156" t="s">
        <v>305</v>
      </c>
      <c r="R3" s="156" t="s">
        <v>3</v>
      </c>
    </row>
    <row r="4" spans="1:19" s="150" customFormat="1" ht="13.2" x14ac:dyDescent="0.25">
      <c r="A4" s="157" t="s">
        <v>120</v>
      </c>
      <c r="B4" s="158">
        <v>134556</v>
      </c>
      <c r="C4" s="158">
        <v>11492</v>
      </c>
      <c r="D4" s="158">
        <v>17114</v>
      </c>
      <c r="E4" s="158">
        <v>11137</v>
      </c>
      <c r="F4" s="158">
        <v>9814</v>
      </c>
      <c r="G4" s="158">
        <v>17068</v>
      </c>
      <c r="H4" s="159">
        <v>18939</v>
      </c>
      <c r="I4" s="158">
        <v>22396</v>
      </c>
      <c r="J4" s="158">
        <v>11237</v>
      </c>
      <c r="K4" s="158">
        <v>15359</v>
      </c>
      <c r="L4" s="160"/>
      <c r="M4" s="189" t="s">
        <v>287</v>
      </c>
      <c r="N4" s="160"/>
      <c r="O4" s="191"/>
      <c r="P4" s="191"/>
      <c r="Q4" s="160"/>
    </row>
    <row r="5" spans="1:19" s="150" customFormat="1" ht="13.2" x14ac:dyDescent="0.25">
      <c r="A5" s="161" t="s">
        <v>121</v>
      </c>
      <c r="B5" s="160"/>
      <c r="C5" s="160"/>
      <c r="D5" s="160"/>
      <c r="E5" s="160"/>
      <c r="F5" s="160"/>
      <c r="G5" s="160"/>
      <c r="H5" s="162"/>
      <c r="I5" s="160"/>
      <c r="J5" s="160"/>
      <c r="K5" s="160"/>
      <c r="L5" s="160"/>
      <c r="M5" s="163" t="s">
        <v>123</v>
      </c>
      <c r="N5" s="160"/>
      <c r="O5" s="192">
        <f>H9</f>
        <v>83578</v>
      </c>
      <c r="P5" s="191"/>
      <c r="Q5" s="195">
        <f>MyPP!D6/12</f>
        <v>7875</v>
      </c>
      <c r="R5" s="206">
        <f t="shared" ref="R5:R20" si="0">Q5*12</f>
        <v>94500</v>
      </c>
    </row>
    <row r="6" spans="1:19" s="150" customFormat="1" ht="13.2" x14ac:dyDescent="0.25">
      <c r="A6" s="157" t="s">
        <v>122</v>
      </c>
      <c r="B6" s="160"/>
      <c r="C6" s="160"/>
      <c r="D6" s="160"/>
      <c r="E6" s="160"/>
      <c r="F6" s="160"/>
      <c r="G6" s="160"/>
      <c r="H6" s="162"/>
      <c r="I6" s="160"/>
      <c r="J6" s="160"/>
      <c r="K6" s="160"/>
      <c r="L6" s="160"/>
      <c r="M6" s="160" t="s">
        <v>283</v>
      </c>
      <c r="N6" s="160"/>
      <c r="O6" s="192">
        <f>H620</f>
        <v>6106</v>
      </c>
      <c r="P6" s="191"/>
      <c r="Q6" s="195">
        <f>-MyPP!D8/12</f>
        <v>1417.5</v>
      </c>
      <c r="R6" s="206">
        <f t="shared" si="0"/>
        <v>17010</v>
      </c>
    </row>
    <row r="7" spans="1:19" s="150" customFormat="1" ht="13.8" thickBot="1" x14ac:dyDescent="0.3">
      <c r="A7" s="161" t="s">
        <v>121</v>
      </c>
      <c r="B7" s="160"/>
      <c r="C7" s="160"/>
      <c r="D7" s="160"/>
      <c r="E7" s="160"/>
      <c r="F7" s="160"/>
      <c r="G7" s="160"/>
      <c r="H7" s="162"/>
      <c r="I7" s="160"/>
      <c r="J7" s="160"/>
      <c r="K7" s="160"/>
      <c r="L7" s="160"/>
      <c r="M7" s="228" t="s">
        <v>284</v>
      </c>
      <c r="N7" s="228"/>
      <c r="O7" s="229">
        <f>O5-O6</f>
        <v>77472</v>
      </c>
      <c r="P7" s="230">
        <f>O7/$O$7</f>
        <v>1</v>
      </c>
      <c r="Q7" s="231">
        <f>Q5-Q6</f>
        <v>6457.5</v>
      </c>
      <c r="R7" s="232">
        <f t="shared" si="0"/>
        <v>77490</v>
      </c>
      <c r="S7" s="199">
        <f>R7/$R$7</f>
        <v>1</v>
      </c>
    </row>
    <row r="8" spans="1:19" s="150" customFormat="1" ht="13.2" x14ac:dyDescent="0.25">
      <c r="A8" s="164" t="s">
        <v>123</v>
      </c>
      <c r="B8" s="160"/>
      <c r="C8" s="160"/>
      <c r="D8" s="160"/>
      <c r="E8" s="160"/>
      <c r="F8" s="160"/>
      <c r="G8" s="160"/>
      <c r="H8" s="162"/>
      <c r="I8" s="160"/>
      <c r="J8" s="160"/>
      <c r="K8" s="160"/>
      <c r="L8" s="160"/>
      <c r="M8" s="193" t="s">
        <v>295</v>
      </c>
      <c r="N8" s="160"/>
      <c r="O8" s="194">
        <f>SUM(O10:O26)</f>
        <v>49326</v>
      </c>
      <c r="P8" s="199">
        <f>O8/$O$7</f>
        <v>0.63669454770755884</v>
      </c>
      <c r="Q8" s="194">
        <f>SUM(Q10:Q26)</f>
        <v>6661.25</v>
      </c>
      <c r="R8" s="207">
        <f t="shared" si="0"/>
        <v>79935</v>
      </c>
      <c r="S8" s="199">
        <f>R8/$R$7</f>
        <v>1.0315524583817266</v>
      </c>
    </row>
    <row r="9" spans="1:19" s="150" customFormat="1" ht="13.8" thickBot="1" x14ac:dyDescent="0.3">
      <c r="A9" s="165" t="s">
        <v>124</v>
      </c>
      <c r="B9" s="166">
        <v>101805</v>
      </c>
      <c r="C9" s="166">
        <v>7265</v>
      </c>
      <c r="D9" s="166">
        <v>22684</v>
      </c>
      <c r="E9" s="166">
        <v>34918</v>
      </c>
      <c r="F9" s="166">
        <v>44781</v>
      </c>
      <c r="G9" s="166">
        <v>59346</v>
      </c>
      <c r="H9" s="167">
        <v>83578</v>
      </c>
      <c r="I9" s="166">
        <v>121816</v>
      </c>
      <c r="J9" s="166">
        <v>171339</v>
      </c>
      <c r="K9" s="166">
        <v>335248</v>
      </c>
      <c r="L9" s="160"/>
      <c r="M9" s="224" t="s">
        <v>304</v>
      </c>
      <c r="N9" s="225"/>
      <c r="O9" s="226">
        <f>O10+O11+O14+O15+O16+O18+O22</f>
        <v>28395</v>
      </c>
      <c r="P9" s="227">
        <f>O9/$O$7</f>
        <v>0.36651951672862454</v>
      </c>
      <c r="Q9" s="226">
        <f>Q10+Q11+Q14+Q15+Q16+Q18+Q22</f>
        <v>4870</v>
      </c>
      <c r="R9" s="226">
        <f>Q9*12</f>
        <v>58440</v>
      </c>
      <c r="S9" s="202">
        <f>R9/$R$7</f>
        <v>0.75416182733255899</v>
      </c>
    </row>
    <row r="10" spans="1:19" s="150" customFormat="1" ht="13.2" x14ac:dyDescent="0.25">
      <c r="A10" s="165" t="s">
        <v>125</v>
      </c>
      <c r="B10" s="168">
        <v>1883.42</v>
      </c>
      <c r="C10" s="169">
        <v>270.99</v>
      </c>
      <c r="D10" s="169">
        <v>254.94</v>
      </c>
      <c r="E10" s="169">
        <v>442.56</v>
      </c>
      <c r="F10" s="169">
        <v>529.28</v>
      </c>
      <c r="G10" s="169">
        <v>308.12</v>
      </c>
      <c r="H10" s="170">
        <v>680.82</v>
      </c>
      <c r="I10" s="169">
        <v>768.22</v>
      </c>
      <c r="J10" s="168">
        <v>1389.89</v>
      </c>
      <c r="K10" s="168">
        <v>12708.89</v>
      </c>
      <c r="L10" s="160"/>
      <c r="M10" s="200" t="s">
        <v>306</v>
      </c>
      <c r="N10" s="200"/>
      <c r="O10" s="201">
        <f>H59</f>
        <v>9705</v>
      </c>
      <c r="P10" s="191"/>
      <c r="Q10" s="208">
        <f>CC!I10+CC!I11+150</f>
        <v>1200</v>
      </c>
      <c r="R10" s="209">
        <f t="shared" si="0"/>
        <v>14400</v>
      </c>
    </row>
    <row r="11" spans="1:19" s="150" customFormat="1" ht="13.2" x14ac:dyDescent="0.25">
      <c r="A11" s="165" t="s">
        <v>126</v>
      </c>
      <c r="B11" s="169">
        <v>1.85</v>
      </c>
      <c r="C11" s="169">
        <v>3.73</v>
      </c>
      <c r="D11" s="169">
        <v>1.1200000000000001</v>
      </c>
      <c r="E11" s="169">
        <v>1.27</v>
      </c>
      <c r="F11" s="169">
        <v>1.18</v>
      </c>
      <c r="G11" s="169">
        <v>0.52</v>
      </c>
      <c r="H11" s="170">
        <v>0.81</v>
      </c>
      <c r="I11" s="169">
        <v>0.63</v>
      </c>
      <c r="J11" s="169">
        <v>0.81</v>
      </c>
      <c r="K11" s="169">
        <v>3.79</v>
      </c>
      <c r="L11" s="160"/>
      <c r="M11" s="200" t="s">
        <v>303</v>
      </c>
      <c r="N11" s="200"/>
      <c r="O11" s="201">
        <f>H226</f>
        <v>5987</v>
      </c>
      <c r="P11" s="191"/>
      <c r="Q11" s="208">
        <v>2200</v>
      </c>
      <c r="R11" s="209">
        <f t="shared" si="0"/>
        <v>26400</v>
      </c>
    </row>
    <row r="12" spans="1:19" s="150" customFormat="1" ht="13.2" x14ac:dyDescent="0.25">
      <c r="A12" s="164" t="s">
        <v>127</v>
      </c>
      <c r="B12" s="160"/>
      <c r="C12" s="160"/>
      <c r="D12" s="160"/>
      <c r="E12" s="160"/>
      <c r="F12" s="160"/>
      <c r="G12" s="160"/>
      <c r="H12" s="162"/>
      <c r="I12" s="160"/>
      <c r="J12" s="160"/>
      <c r="K12" s="160"/>
      <c r="L12" s="160"/>
      <c r="M12" s="160" t="s">
        <v>285</v>
      </c>
      <c r="N12" s="160"/>
      <c r="O12" s="192">
        <f>H311</f>
        <v>2589</v>
      </c>
      <c r="P12" s="191"/>
      <c r="Q12" s="195">
        <v>150</v>
      </c>
      <c r="R12" s="206">
        <f t="shared" si="0"/>
        <v>1800</v>
      </c>
    </row>
    <row r="13" spans="1:19" s="150" customFormat="1" ht="13.2" x14ac:dyDescent="0.25">
      <c r="A13" s="165" t="s">
        <v>124</v>
      </c>
      <c r="B13" s="158">
        <v>87869</v>
      </c>
      <c r="C13" s="158">
        <v>7880</v>
      </c>
      <c r="D13" s="158">
        <v>23211</v>
      </c>
      <c r="E13" s="158">
        <v>35538</v>
      </c>
      <c r="F13" s="158">
        <v>44292</v>
      </c>
      <c r="G13" s="158">
        <v>56491</v>
      </c>
      <c r="H13" s="171">
        <v>77472</v>
      </c>
      <c r="I13" s="158">
        <v>108701</v>
      </c>
      <c r="J13" s="158">
        <v>147286</v>
      </c>
      <c r="K13" s="158">
        <v>259392</v>
      </c>
      <c r="L13" s="160"/>
      <c r="M13" s="160" t="s">
        <v>286</v>
      </c>
      <c r="N13" s="160"/>
      <c r="O13" s="192">
        <f>H347</f>
        <v>2111</v>
      </c>
      <c r="P13" s="191"/>
      <c r="Q13" s="195">
        <v>200</v>
      </c>
      <c r="R13" s="206">
        <f t="shared" si="0"/>
        <v>2400</v>
      </c>
    </row>
    <row r="14" spans="1:19" s="150" customFormat="1" ht="13.2" x14ac:dyDescent="0.25">
      <c r="A14" s="165" t="s">
        <v>125</v>
      </c>
      <c r="B14" s="168">
        <v>1229.83</v>
      </c>
      <c r="C14" s="169">
        <v>287.29000000000002</v>
      </c>
      <c r="D14" s="169">
        <v>294.83999999999997</v>
      </c>
      <c r="E14" s="169">
        <v>462.31</v>
      </c>
      <c r="F14" s="169">
        <v>551.16999999999996</v>
      </c>
      <c r="G14" s="169">
        <v>563.03</v>
      </c>
      <c r="H14" s="170">
        <v>701.68</v>
      </c>
      <c r="I14" s="169">
        <v>775.91</v>
      </c>
      <c r="J14" s="168">
        <v>1367.38</v>
      </c>
      <c r="K14" s="168">
        <v>7064.8</v>
      </c>
      <c r="L14" s="160"/>
      <c r="M14" s="200" t="s">
        <v>289</v>
      </c>
      <c r="N14" s="200"/>
      <c r="O14" s="201">
        <f>H428</f>
        <v>2681</v>
      </c>
      <c r="P14" s="191"/>
      <c r="Q14" s="208">
        <v>250</v>
      </c>
      <c r="R14" s="209">
        <f t="shared" si="0"/>
        <v>3000</v>
      </c>
    </row>
    <row r="15" spans="1:19" s="150" customFormat="1" ht="13.2" x14ac:dyDescent="0.25">
      <c r="A15" s="165" t="s">
        <v>126</v>
      </c>
      <c r="B15" s="169">
        <v>1.4</v>
      </c>
      <c r="C15" s="169">
        <v>3.65</v>
      </c>
      <c r="D15" s="169">
        <v>1.27</v>
      </c>
      <c r="E15" s="169">
        <v>1.3</v>
      </c>
      <c r="F15" s="169">
        <v>1.24</v>
      </c>
      <c r="G15" s="169">
        <v>1</v>
      </c>
      <c r="H15" s="170">
        <v>0.91</v>
      </c>
      <c r="I15" s="169">
        <v>0.71</v>
      </c>
      <c r="J15" s="169">
        <v>0.93</v>
      </c>
      <c r="K15" s="169">
        <v>2.72</v>
      </c>
      <c r="L15" s="160"/>
      <c r="M15" s="200" t="s">
        <v>290</v>
      </c>
      <c r="N15" s="200"/>
      <c r="O15" s="201">
        <f>H443</f>
        <v>962</v>
      </c>
      <c r="P15" s="191"/>
      <c r="Q15" s="208">
        <v>150</v>
      </c>
      <c r="R15" s="209">
        <f t="shared" si="0"/>
        <v>1800</v>
      </c>
    </row>
    <row r="16" spans="1:19" s="150" customFormat="1" ht="13.2" x14ac:dyDescent="0.25">
      <c r="A16" s="172" t="s">
        <v>121</v>
      </c>
      <c r="B16" s="160"/>
      <c r="C16" s="160"/>
      <c r="D16" s="160"/>
      <c r="E16" s="160"/>
      <c r="F16" s="160"/>
      <c r="G16" s="160"/>
      <c r="H16" s="162"/>
      <c r="I16" s="160"/>
      <c r="J16" s="160"/>
      <c r="K16" s="160"/>
      <c r="L16" s="160"/>
      <c r="M16" s="200" t="s">
        <v>291</v>
      </c>
      <c r="N16" s="200"/>
      <c r="O16" s="201">
        <f>H453</f>
        <v>1926</v>
      </c>
      <c r="P16" s="191"/>
      <c r="Q16" s="208">
        <v>170</v>
      </c>
      <c r="R16" s="209">
        <f t="shared" si="0"/>
        <v>2040</v>
      </c>
    </row>
    <row r="17" spans="1:20" s="150" customFormat="1" ht="13.2" x14ac:dyDescent="0.25">
      <c r="A17" s="164" t="s">
        <v>128</v>
      </c>
      <c r="B17" s="173">
        <v>52.1</v>
      </c>
      <c r="C17" s="173">
        <v>52.9</v>
      </c>
      <c r="D17" s="173">
        <v>61.6</v>
      </c>
      <c r="E17" s="173">
        <v>57</v>
      </c>
      <c r="F17" s="173">
        <v>54.7</v>
      </c>
      <c r="G17" s="173">
        <v>51.2</v>
      </c>
      <c r="H17" s="174">
        <v>49.5</v>
      </c>
      <c r="I17" s="173">
        <v>48.1</v>
      </c>
      <c r="J17" s="173">
        <v>48.1</v>
      </c>
      <c r="K17" s="173">
        <v>48.6</v>
      </c>
      <c r="L17" s="160"/>
      <c r="M17" s="160" t="s">
        <v>292</v>
      </c>
      <c r="N17" s="160"/>
      <c r="O17" s="192">
        <f>H458</f>
        <v>853</v>
      </c>
      <c r="P17" s="191"/>
      <c r="Q17" s="195">
        <v>50</v>
      </c>
      <c r="R17" s="206">
        <f t="shared" si="0"/>
        <v>600</v>
      </c>
    </row>
    <row r="18" spans="1:20" s="150" customFormat="1" ht="13.2" x14ac:dyDescent="0.25">
      <c r="A18" s="172" t="s">
        <v>121</v>
      </c>
      <c r="B18" s="160"/>
      <c r="C18" s="160"/>
      <c r="D18" s="160"/>
      <c r="E18" s="160"/>
      <c r="F18" s="160"/>
      <c r="G18" s="160"/>
      <c r="H18" s="162"/>
      <c r="I18" s="160"/>
      <c r="J18" s="160"/>
      <c r="K18" s="160"/>
      <c r="L18" s="160"/>
      <c r="M18" s="200" t="s">
        <v>236</v>
      </c>
      <c r="N18" s="200"/>
      <c r="O18" s="201">
        <f>H464</f>
        <v>6028</v>
      </c>
      <c r="P18" s="191"/>
      <c r="Q18" s="195">
        <v>350</v>
      </c>
      <c r="R18" s="206">
        <f t="shared" si="0"/>
        <v>4200</v>
      </c>
    </row>
    <row r="19" spans="1:20" s="150" customFormat="1" ht="13.2" x14ac:dyDescent="0.25">
      <c r="A19" s="164" t="s">
        <v>129</v>
      </c>
      <c r="B19" s="160"/>
      <c r="C19" s="160"/>
      <c r="D19" s="160"/>
      <c r="E19" s="160"/>
      <c r="F19" s="160"/>
      <c r="G19" s="160"/>
      <c r="H19" s="162"/>
      <c r="I19" s="160"/>
      <c r="J19" s="160"/>
      <c r="K19" s="160"/>
      <c r="L19" s="160"/>
      <c r="M19" s="160" t="s">
        <v>241</v>
      </c>
      <c r="N19" s="160"/>
      <c r="O19" s="192">
        <f>H490</f>
        <v>3167</v>
      </c>
      <c r="P19" s="191"/>
      <c r="Q19" s="195">
        <v>300</v>
      </c>
      <c r="R19" s="206">
        <f t="shared" si="0"/>
        <v>3600</v>
      </c>
    </row>
    <row r="20" spans="1:20" s="150" customFormat="1" ht="13.2" x14ac:dyDescent="0.25">
      <c r="A20" s="175" t="s">
        <v>130</v>
      </c>
      <c r="B20" s="173">
        <v>2.5</v>
      </c>
      <c r="C20" s="173">
        <v>1.6</v>
      </c>
      <c r="D20" s="173">
        <v>1.6</v>
      </c>
      <c r="E20" s="173">
        <v>2</v>
      </c>
      <c r="F20" s="173">
        <v>2.2000000000000002</v>
      </c>
      <c r="G20" s="173">
        <v>2.4</v>
      </c>
      <c r="H20" s="174">
        <v>2.6</v>
      </c>
      <c r="I20" s="173">
        <v>2.9</v>
      </c>
      <c r="J20" s="173">
        <v>3.2</v>
      </c>
      <c r="K20" s="173">
        <v>3.2</v>
      </c>
      <c r="L20" s="160"/>
      <c r="M20" s="160" t="s">
        <v>293</v>
      </c>
      <c r="N20" s="160"/>
      <c r="O20" s="192">
        <f>H526</f>
        <v>1020</v>
      </c>
      <c r="P20" s="191"/>
      <c r="Q20" s="195">
        <v>100</v>
      </c>
      <c r="R20" s="206">
        <f t="shared" si="0"/>
        <v>1200</v>
      </c>
    </row>
    <row r="21" spans="1:20" s="150" customFormat="1" ht="13.2" x14ac:dyDescent="0.25">
      <c r="A21" s="175" t="s">
        <v>131</v>
      </c>
      <c r="B21" s="173">
        <v>0.6</v>
      </c>
      <c r="C21" s="173">
        <v>0.3</v>
      </c>
      <c r="D21" s="173">
        <v>0.2</v>
      </c>
      <c r="E21" s="173">
        <v>0.4</v>
      </c>
      <c r="F21" s="173">
        <v>0.4</v>
      </c>
      <c r="G21" s="173">
        <v>0.5</v>
      </c>
      <c r="H21" s="174">
        <v>0.6</v>
      </c>
      <c r="I21" s="173">
        <v>0.7</v>
      </c>
      <c r="J21" s="173">
        <v>0.8</v>
      </c>
      <c r="K21" s="173">
        <v>0.9</v>
      </c>
      <c r="L21" s="160"/>
      <c r="M21" s="160" t="s">
        <v>249</v>
      </c>
      <c r="N21" s="160"/>
      <c r="O21" s="192">
        <f>H532</f>
        <v>94</v>
      </c>
      <c r="P21" s="191"/>
      <c r="Q21" s="195">
        <v>25</v>
      </c>
      <c r="R21" s="206">
        <f t="shared" ref="R21:R25" si="1">Q21*12</f>
        <v>300</v>
      </c>
      <c r="T21" s="153"/>
    </row>
    <row r="22" spans="1:20" s="150" customFormat="1" ht="13.2" x14ac:dyDescent="0.25">
      <c r="A22" s="175" t="s">
        <v>132</v>
      </c>
      <c r="B22" s="173">
        <v>0.4</v>
      </c>
      <c r="C22" s="173">
        <v>0.4</v>
      </c>
      <c r="D22" s="173">
        <v>0.7</v>
      </c>
      <c r="E22" s="173">
        <v>0.7</v>
      </c>
      <c r="F22" s="173">
        <v>0.6</v>
      </c>
      <c r="G22" s="173">
        <v>0.5</v>
      </c>
      <c r="H22" s="174">
        <v>0.4</v>
      </c>
      <c r="I22" s="173">
        <v>0.3</v>
      </c>
      <c r="J22" s="173">
        <v>0.3</v>
      </c>
      <c r="K22" s="173">
        <v>0.2</v>
      </c>
      <c r="L22" s="160"/>
      <c r="M22" s="200" t="s">
        <v>250</v>
      </c>
      <c r="N22" s="200"/>
      <c r="O22" s="208">
        <f>H538</f>
        <v>1106</v>
      </c>
      <c r="P22" s="223"/>
      <c r="Q22" s="208">
        <v>550</v>
      </c>
      <c r="R22" s="209">
        <f t="shared" si="1"/>
        <v>6600</v>
      </c>
      <c r="T22" s="153" t="s">
        <v>311</v>
      </c>
    </row>
    <row r="23" spans="1:20" s="150" customFormat="1" ht="13.2" x14ac:dyDescent="0.25">
      <c r="A23" s="175" t="s">
        <v>133</v>
      </c>
      <c r="B23" s="173">
        <v>1.3</v>
      </c>
      <c r="C23" s="173">
        <v>0.4</v>
      </c>
      <c r="D23" s="173">
        <v>0.5</v>
      </c>
      <c r="E23" s="173">
        <v>0.7</v>
      </c>
      <c r="F23" s="173">
        <v>1</v>
      </c>
      <c r="G23" s="173">
        <v>1.2</v>
      </c>
      <c r="H23" s="174">
        <v>1.5</v>
      </c>
      <c r="I23" s="173">
        <v>1.9</v>
      </c>
      <c r="J23" s="173">
        <v>2.1</v>
      </c>
      <c r="K23" s="173">
        <v>2.1</v>
      </c>
      <c r="L23" s="160"/>
      <c r="M23" s="160" t="s">
        <v>294</v>
      </c>
      <c r="N23" s="160"/>
      <c r="O23" s="192">
        <f>H544</f>
        <v>432</v>
      </c>
      <c r="P23" s="191"/>
      <c r="Q23" s="195">
        <v>0</v>
      </c>
      <c r="R23" s="206">
        <f t="shared" si="1"/>
        <v>0</v>
      </c>
      <c r="T23" s="153"/>
    </row>
    <row r="24" spans="1:20" s="150" customFormat="1" ht="13.2" x14ac:dyDescent="0.25">
      <c r="A24" s="175" t="s">
        <v>134</v>
      </c>
      <c r="B24" s="173">
        <v>1.9</v>
      </c>
      <c r="C24" s="173">
        <v>0.8</v>
      </c>
      <c r="D24" s="173">
        <v>1.2</v>
      </c>
      <c r="E24" s="173">
        <v>1.5</v>
      </c>
      <c r="F24" s="173">
        <v>1.6</v>
      </c>
      <c r="G24" s="173">
        <v>1.8</v>
      </c>
      <c r="H24" s="174">
        <v>2</v>
      </c>
      <c r="I24" s="173">
        <v>2.2999999999999998</v>
      </c>
      <c r="J24" s="173">
        <v>2.6</v>
      </c>
      <c r="K24" s="173">
        <v>2.7</v>
      </c>
      <c r="L24" s="160"/>
      <c r="M24" s="160" t="s">
        <v>252</v>
      </c>
      <c r="N24" s="160"/>
      <c r="O24" s="192">
        <f>H550</f>
        <v>1079</v>
      </c>
      <c r="P24" s="191"/>
      <c r="Q24" s="195">
        <v>100</v>
      </c>
      <c r="R24" s="206">
        <f t="shared" si="1"/>
        <v>1200</v>
      </c>
    </row>
    <row r="25" spans="1:20" s="150" customFormat="1" ht="13.2" x14ac:dyDescent="0.25">
      <c r="A25" s="172" t="s">
        <v>121</v>
      </c>
      <c r="B25" s="160"/>
      <c r="C25" s="160"/>
      <c r="D25" s="160"/>
      <c r="E25" s="160"/>
      <c r="F25" s="160"/>
      <c r="G25" s="160"/>
      <c r="H25" s="162"/>
      <c r="I25" s="160"/>
      <c r="J25" s="160"/>
      <c r="K25" s="160"/>
      <c r="L25" s="160"/>
      <c r="M25" s="160" t="s">
        <v>253</v>
      </c>
      <c r="N25" s="160"/>
      <c r="O25" s="192">
        <f>H556</f>
        <v>1942</v>
      </c>
      <c r="P25" s="191"/>
      <c r="Q25" s="195">
        <v>0</v>
      </c>
      <c r="R25" s="206">
        <f t="shared" si="1"/>
        <v>0</v>
      </c>
      <c r="T25" s="153" t="s">
        <v>296</v>
      </c>
    </row>
    <row r="26" spans="1:20" s="150" customFormat="1" ht="13.2" x14ac:dyDescent="0.25">
      <c r="A26" s="176" t="s">
        <v>135</v>
      </c>
      <c r="B26" s="160"/>
      <c r="C26" s="160"/>
      <c r="D26" s="160"/>
      <c r="E26" s="160"/>
      <c r="F26" s="160"/>
      <c r="G26" s="160"/>
      <c r="H26" s="162"/>
      <c r="I26" s="160"/>
      <c r="J26" s="160"/>
      <c r="K26" s="160"/>
      <c r="L26" s="160"/>
      <c r="M26" s="160" t="s">
        <v>254</v>
      </c>
      <c r="N26" s="160"/>
      <c r="O26" s="195">
        <f>H562</f>
        <v>7644</v>
      </c>
      <c r="P26" s="191"/>
      <c r="Q26" s="195">
        <f>MyPP!D18/12</f>
        <v>866.25</v>
      </c>
      <c r="R26" s="195">
        <f>Q26*12</f>
        <v>10395</v>
      </c>
      <c r="T26" s="153" t="s">
        <v>297</v>
      </c>
    </row>
    <row r="27" spans="1:20" s="150" customFormat="1" ht="13.2" x14ac:dyDescent="0.25">
      <c r="A27" s="172" t="s">
        <v>121</v>
      </c>
      <c r="B27" s="160"/>
      <c r="C27" s="160"/>
      <c r="D27" s="160"/>
      <c r="E27" s="160"/>
      <c r="F27" s="160"/>
      <c r="G27" s="160"/>
      <c r="H27" s="162"/>
      <c r="I27" s="160"/>
      <c r="J27" s="160"/>
      <c r="K27" s="160"/>
      <c r="L27" s="160"/>
      <c r="T27" s="153"/>
    </row>
    <row r="28" spans="1:20" s="150" customFormat="1" ht="13.2" x14ac:dyDescent="0.25">
      <c r="A28" s="164" t="s">
        <v>136</v>
      </c>
      <c r="B28" s="160"/>
      <c r="C28" s="160"/>
      <c r="D28" s="160"/>
      <c r="E28" s="160"/>
      <c r="F28" s="160"/>
      <c r="G28" s="160"/>
      <c r="H28" s="162"/>
      <c r="I28" s="160"/>
      <c r="J28" s="160"/>
      <c r="K28" s="160"/>
      <c r="L28" s="160"/>
      <c r="M28" s="160" t="s">
        <v>288</v>
      </c>
      <c r="N28" s="160"/>
      <c r="O28" s="160"/>
      <c r="P28" s="191"/>
      <c r="Q28" s="160"/>
    </row>
    <row r="29" spans="1:20" s="150" customFormat="1" ht="13.2" x14ac:dyDescent="0.25">
      <c r="A29" s="175" t="s">
        <v>137</v>
      </c>
      <c r="B29" s="177">
        <v>49</v>
      </c>
      <c r="C29" s="177">
        <v>40</v>
      </c>
      <c r="D29" s="177">
        <v>37</v>
      </c>
      <c r="E29" s="177">
        <v>46</v>
      </c>
      <c r="F29" s="177">
        <v>45</v>
      </c>
      <c r="G29" s="177">
        <v>48</v>
      </c>
      <c r="H29" s="178">
        <v>49</v>
      </c>
      <c r="I29" s="177">
        <v>53</v>
      </c>
      <c r="J29" s="177">
        <v>57</v>
      </c>
      <c r="K29" s="177">
        <v>60</v>
      </c>
      <c r="L29" s="160"/>
      <c r="M29" s="160" t="s">
        <v>302</v>
      </c>
      <c r="N29" s="160"/>
      <c r="O29" s="160"/>
      <c r="P29" s="191"/>
      <c r="Q29" s="160"/>
    </row>
    <row r="30" spans="1:20" s="150" customFormat="1" ht="13.2" x14ac:dyDescent="0.25">
      <c r="A30" s="175" t="s">
        <v>138</v>
      </c>
      <c r="B30" s="177">
        <v>51</v>
      </c>
      <c r="C30" s="177">
        <v>60</v>
      </c>
      <c r="D30" s="177">
        <v>63</v>
      </c>
      <c r="E30" s="177">
        <v>54</v>
      </c>
      <c r="F30" s="177">
        <v>55</v>
      </c>
      <c r="G30" s="177">
        <v>52</v>
      </c>
      <c r="H30" s="178">
        <v>51</v>
      </c>
      <c r="I30" s="177">
        <v>47</v>
      </c>
      <c r="J30" s="177">
        <v>43</v>
      </c>
      <c r="K30" s="177">
        <v>40</v>
      </c>
      <c r="L30" s="160"/>
      <c r="M30" s="160" t="s">
        <v>299</v>
      </c>
      <c r="N30" s="160"/>
      <c r="O30" s="160"/>
      <c r="P30" s="191"/>
      <c r="Q30" s="160"/>
    </row>
    <row r="31" spans="1:20" s="150" customFormat="1" ht="13.2" x14ac:dyDescent="0.25">
      <c r="A31" s="172" t="s">
        <v>121</v>
      </c>
      <c r="B31" s="160"/>
      <c r="C31" s="160"/>
      <c r="D31" s="160"/>
      <c r="E31" s="160"/>
      <c r="F31" s="160"/>
      <c r="G31" s="160"/>
      <c r="H31" s="162"/>
      <c r="I31" s="160"/>
      <c r="J31" s="160"/>
      <c r="K31" s="160"/>
      <c r="L31" s="160"/>
      <c r="M31" s="203" t="s">
        <v>298</v>
      </c>
      <c r="N31" s="160"/>
      <c r="O31" s="195">
        <f>H211</f>
        <v>2846</v>
      </c>
      <c r="P31" s="205">
        <f>O31/O7</f>
        <v>3.6735852953325071E-2</v>
      </c>
      <c r="Q31" s="205">
        <f>O31/O9</f>
        <v>0.10022891354111639</v>
      </c>
    </row>
    <row r="32" spans="1:20" s="150" customFormat="1" ht="13.2" x14ac:dyDescent="0.25">
      <c r="A32" s="164" t="s">
        <v>139</v>
      </c>
      <c r="B32" s="160"/>
      <c r="C32" s="160"/>
      <c r="D32" s="160"/>
      <c r="E32" s="160"/>
      <c r="F32" s="160"/>
      <c r="G32" s="160"/>
      <c r="H32" s="162"/>
      <c r="I32" s="160"/>
      <c r="J32" s="160"/>
      <c r="K32" s="160"/>
      <c r="L32" s="160"/>
      <c r="M32" s="203" t="s">
        <v>72</v>
      </c>
      <c r="N32" s="160"/>
      <c r="O32" s="195">
        <v>11210</v>
      </c>
      <c r="P32" s="191"/>
      <c r="Q32" s="204" t="s">
        <v>300</v>
      </c>
      <c r="R32" s="160"/>
      <c r="S32" s="160"/>
      <c r="T32" s="160"/>
    </row>
    <row r="33" spans="1:20" s="150" customFormat="1" ht="13.2" x14ac:dyDescent="0.25">
      <c r="A33" s="175" t="s">
        <v>102</v>
      </c>
      <c r="B33" s="177">
        <v>65</v>
      </c>
      <c r="C33" s="177">
        <v>33</v>
      </c>
      <c r="D33" s="177">
        <v>53</v>
      </c>
      <c r="E33" s="177">
        <v>56</v>
      </c>
      <c r="F33" s="177">
        <v>58</v>
      </c>
      <c r="G33" s="177">
        <v>61</v>
      </c>
      <c r="H33" s="178">
        <v>66</v>
      </c>
      <c r="I33" s="177">
        <v>75</v>
      </c>
      <c r="J33" s="177">
        <v>85</v>
      </c>
      <c r="K33" s="177">
        <v>88</v>
      </c>
      <c r="L33" s="160"/>
      <c r="M33" s="160" t="s">
        <v>315</v>
      </c>
      <c r="N33" s="160"/>
      <c r="O33" s="160"/>
      <c r="P33" s="160"/>
      <c r="Q33" s="206">
        <f>Q11</f>
        <v>2200</v>
      </c>
      <c r="R33" s="195">
        <f>Q33*12</f>
        <v>26400</v>
      </c>
      <c r="S33" s="160"/>
      <c r="T33" s="160"/>
    </row>
    <row r="34" spans="1:20" s="150" customFormat="1" ht="13.2" x14ac:dyDescent="0.25">
      <c r="A34" s="179" t="s">
        <v>140</v>
      </c>
      <c r="B34" s="177">
        <v>38</v>
      </c>
      <c r="C34" s="177">
        <v>10</v>
      </c>
      <c r="D34" s="177">
        <v>15</v>
      </c>
      <c r="E34" s="177">
        <v>20</v>
      </c>
      <c r="F34" s="177">
        <v>23</v>
      </c>
      <c r="G34" s="177">
        <v>31</v>
      </c>
      <c r="H34" s="178">
        <v>39</v>
      </c>
      <c r="I34" s="177">
        <v>54</v>
      </c>
      <c r="J34" s="177">
        <v>65</v>
      </c>
      <c r="K34" s="177">
        <v>68</v>
      </c>
      <c r="L34" s="160"/>
      <c r="M34" s="160" t="s">
        <v>310</v>
      </c>
      <c r="N34" s="160"/>
      <c r="O34" s="160"/>
      <c r="P34" s="160"/>
      <c r="Q34" s="195">
        <v>65</v>
      </c>
      <c r="R34" s="195">
        <f>Q34*12</f>
        <v>780</v>
      </c>
      <c r="S34" s="160"/>
      <c r="T34" s="160"/>
    </row>
    <row r="35" spans="1:20" s="150" customFormat="1" ht="13.2" x14ac:dyDescent="0.25">
      <c r="A35" s="179" t="s">
        <v>141</v>
      </c>
      <c r="B35" s="177">
        <v>27</v>
      </c>
      <c r="C35" s="177">
        <v>23</v>
      </c>
      <c r="D35" s="177">
        <v>39</v>
      </c>
      <c r="E35" s="177">
        <v>36</v>
      </c>
      <c r="F35" s="177">
        <v>35</v>
      </c>
      <c r="G35" s="177">
        <v>29</v>
      </c>
      <c r="H35" s="178">
        <v>27</v>
      </c>
      <c r="I35" s="177">
        <v>21</v>
      </c>
      <c r="J35" s="177">
        <v>20</v>
      </c>
      <c r="K35" s="177">
        <v>20</v>
      </c>
      <c r="L35" s="160"/>
      <c r="M35" s="236" t="s">
        <v>311</v>
      </c>
      <c r="N35" s="236"/>
      <c r="O35" s="236"/>
      <c r="P35" s="236"/>
      <c r="Q35" s="237">
        <f>Q22</f>
        <v>550</v>
      </c>
      <c r="R35" s="238">
        <f>Q35*12</f>
        <v>6600</v>
      </c>
      <c r="S35" s="160"/>
      <c r="T35" s="160"/>
    </row>
    <row r="36" spans="1:20" s="150" customFormat="1" ht="13.2" x14ac:dyDescent="0.25">
      <c r="A36" s="175" t="s">
        <v>142</v>
      </c>
      <c r="B36" s="177">
        <v>35</v>
      </c>
      <c r="C36" s="177">
        <v>67</v>
      </c>
      <c r="D36" s="177">
        <v>47</v>
      </c>
      <c r="E36" s="177">
        <v>44</v>
      </c>
      <c r="F36" s="177">
        <v>42</v>
      </c>
      <c r="G36" s="177">
        <v>39</v>
      </c>
      <c r="H36" s="178">
        <v>34</v>
      </c>
      <c r="I36" s="177">
        <v>25</v>
      </c>
      <c r="J36" s="177">
        <v>15</v>
      </c>
      <c r="K36" s="177">
        <v>12</v>
      </c>
      <c r="L36" s="160"/>
      <c r="M36" s="160"/>
      <c r="N36" s="160"/>
      <c r="O36" s="233" t="s">
        <v>312</v>
      </c>
      <c r="P36" s="233"/>
      <c r="Q36" s="207">
        <f>SUM(Q33:Q35)</f>
        <v>2815</v>
      </c>
      <c r="R36" s="234">
        <f>Q36*12</f>
        <v>33780</v>
      </c>
      <c r="S36" s="160"/>
      <c r="T36" s="160"/>
    </row>
    <row r="37" spans="1:20" s="150" customFormat="1" ht="13.2" x14ac:dyDescent="0.25">
      <c r="A37" s="172" t="s">
        <v>121</v>
      </c>
      <c r="B37" s="160"/>
      <c r="C37" s="160"/>
      <c r="D37" s="160"/>
      <c r="E37" s="160"/>
      <c r="F37" s="160"/>
      <c r="G37" s="160"/>
      <c r="H37" s="162"/>
      <c r="I37" s="160"/>
      <c r="J37" s="160"/>
      <c r="K37" s="160"/>
      <c r="L37" s="160"/>
      <c r="M37" s="160"/>
      <c r="N37" s="160"/>
      <c r="O37" s="192"/>
      <c r="P37" s="191"/>
      <c r="Q37" s="160"/>
      <c r="R37" s="160"/>
      <c r="S37" s="160"/>
      <c r="T37" s="160"/>
    </row>
    <row r="38" spans="1:20" s="150" customFormat="1" ht="13.2" hidden="1" x14ac:dyDescent="0.25">
      <c r="A38" s="164" t="s">
        <v>143</v>
      </c>
      <c r="B38" s="160"/>
      <c r="C38" s="160"/>
      <c r="D38" s="160"/>
      <c r="E38" s="160"/>
      <c r="F38" s="160"/>
      <c r="G38" s="160"/>
      <c r="H38" s="162"/>
      <c r="I38" s="160"/>
      <c r="J38" s="160"/>
      <c r="K38" s="160"/>
      <c r="L38" s="160"/>
      <c r="M38" s="160"/>
      <c r="N38" s="160"/>
      <c r="O38" s="192"/>
      <c r="P38" s="191"/>
      <c r="Q38" s="160"/>
    </row>
    <row r="39" spans="1:20" s="150" customFormat="1" ht="13.2" hidden="1" x14ac:dyDescent="0.25">
      <c r="A39" s="175" t="s">
        <v>144</v>
      </c>
      <c r="B39" s="177">
        <v>13</v>
      </c>
      <c r="C39" s="177">
        <v>25</v>
      </c>
      <c r="D39" s="177">
        <v>16</v>
      </c>
      <c r="E39" s="177">
        <v>15</v>
      </c>
      <c r="F39" s="177">
        <v>16</v>
      </c>
      <c r="G39" s="177">
        <v>14</v>
      </c>
      <c r="H39" s="178">
        <v>12</v>
      </c>
      <c r="I39" s="177">
        <v>9</v>
      </c>
      <c r="J39" s="177">
        <v>10</v>
      </c>
      <c r="K39" s="177">
        <v>7</v>
      </c>
      <c r="L39" s="160"/>
      <c r="M39" s="160"/>
      <c r="N39" s="160"/>
      <c r="O39" s="192"/>
      <c r="P39" s="191"/>
      <c r="Q39" s="160"/>
    </row>
    <row r="40" spans="1:20" s="150" customFormat="1" ht="22.8" hidden="1" x14ac:dyDescent="0.25">
      <c r="A40" s="175" t="s">
        <v>145</v>
      </c>
      <c r="B40" s="177">
        <v>87</v>
      </c>
      <c r="C40" s="177">
        <v>75</v>
      </c>
      <c r="D40" s="177">
        <v>84</v>
      </c>
      <c r="E40" s="177">
        <v>85</v>
      </c>
      <c r="F40" s="177">
        <v>84</v>
      </c>
      <c r="G40" s="177">
        <v>86</v>
      </c>
      <c r="H40" s="178">
        <v>88</v>
      </c>
      <c r="I40" s="177">
        <v>91</v>
      </c>
      <c r="J40" s="177">
        <v>90</v>
      </c>
      <c r="K40" s="177">
        <v>93</v>
      </c>
      <c r="L40" s="160"/>
      <c r="M40" s="160"/>
      <c r="N40" s="160"/>
      <c r="O40" s="192"/>
      <c r="P40" s="191"/>
      <c r="Q40" s="160"/>
    </row>
    <row r="41" spans="1:20" s="150" customFormat="1" ht="13.2" hidden="1" x14ac:dyDescent="0.25">
      <c r="A41" s="172" t="s">
        <v>121</v>
      </c>
      <c r="B41" s="160"/>
      <c r="C41" s="160"/>
      <c r="D41" s="160"/>
      <c r="E41" s="160"/>
      <c r="F41" s="160"/>
      <c r="G41" s="160"/>
      <c r="H41" s="162"/>
      <c r="I41" s="160"/>
      <c r="J41" s="160"/>
      <c r="K41" s="160"/>
      <c r="L41" s="160"/>
      <c r="M41" s="160"/>
      <c r="N41" s="160"/>
      <c r="O41" s="192"/>
      <c r="P41" s="191"/>
      <c r="Q41" s="160"/>
    </row>
    <row r="42" spans="1:20" s="150" customFormat="1" ht="13.2" hidden="1" x14ac:dyDescent="0.25">
      <c r="A42" s="164" t="s">
        <v>146</v>
      </c>
      <c r="B42" s="160"/>
      <c r="C42" s="160"/>
      <c r="D42" s="160"/>
      <c r="E42" s="160"/>
      <c r="F42" s="160"/>
      <c r="G42" s="160"/>
      <c r="H42" s="162"/>
      <c r="I42" s="160"/>
      <c r="J42" s="160"/>
      <c r="K42" s="160"/>
      <c r="L42" s="160"/>
      <c r="M42" s="160"/>
      <c r="N42" s="160"/>
      <c r="O42" s="192"/>
      <c r="P42" s="191"/>
      <c r="Q42" s="160"/>
    </row>
    <row r="43" spans="1:20" s="150" customFormat="1" ht="13.2" hidden="1" x14ac:dyDescent="0.25">
      <c r="A43" s="175" t="s">
        <v>147</v>
      </c>
      <c r="B43" s="177">
        <v>15</v>
      </c>
      <c r="C43" s="177">
        <v>18</v>
      </c>
      <c r="D43" s="177">
        <v>15</v>
      </c>
      <c r="E43" s="177">
        <v>17</v>
      </c>
      <c r="F43" s="177">
        <v>19</v>
      </c>
      <c r="G43" s="177">
        <v>17</v>
      </c>
      <c r="H43" s="178">
        <v>17</v>
      </c>
      <c r="I43" s="177">
        <v>14</v>
      </c>
      <c r="J43" s="177">
        <v>12</v>
      </c>
      <c r="K43" s="177">
        <v>9</v>
      </c>
      <c r="L43" s="160"/>
      <c r="M43" s="160"/>
      <c r="N43" s="160"/>
      <c r="O43" s="192"/>
      <c r="P43" s="191"/>
      <c r="Q43" s="160"/>
    </row>
    <row r="44" spans="1:20" s="150" customFormat="1" ht="13.2" hidden="1" x14ac:dyDescent="0.25">
      <c r="A44" s="175" t="s">
        <v>148</v>
      </c>
      <c r="B44" s="177">
        <v>85</v>
      </c>
      <c r="C44" s="177">
        <v>82</v>
      </c>
      <c r="D44" s="177">
        <v>85</v>
      </c>
      <c r="E44" s="177">
        <v>83</v>
      </c>
      <c r="F44" s="177">
        <v>81</v>
      </c>
      <c r="G44" s="177">
        <v>83</v>
      </c>
      <c r="H44" s="178">
        <v>83</v>
      </c>
      <c r="I44" s="177">
        <v>86</v>
      </c>
      <c r="J44" s="177">
        <v>88</v>
      </c>
      <c r="K44" s="177">
        <v>91</v>
      </c>
      <c r="L44" s="160"/>
      <c r="M44" s="160"/>
      <c r="N44" s="160"/>
      <c r="O44" s="192"/>
      <c r="P44" s="191"/>
      <c r="Q44" s="160"/>
    </row>
    <row r="45" spans="1:20" s="150" customFormat="1" ht="13.2" hidden="1" x14ac:dyDescent="0.25">
      <c r="A45" s="172" t="s">
        <v>121</v>
      </c>
      <c r="B45" s="160"/>
      <c r="C45" s="160"/>
      <c r="D45" s="160"/>
      <c r="E45" s="160"/>
      <c r="F45" s="160"/>
      <c r="G45" s="160"/>
      <c r="H45" s="162"/>
      <c r="I45" s="160"/>
      <c r="J45" s="160"/>
      <c r="K45" s="160"/>
      <c r="L45" s="160"/>
      <c r="M45" s="160"/>
      <c r="N45" s="160"/>
      <c r="O45" s="192"/>
      <c r="P45" s="191"/>
      <c r="Q45" s="160"/>
    </row>
    <row r="46" spans="1:20" s="150" customFormat="1" ht="13.2" hidden="1" x14ac:dyDescent="0.25">
      <c r="A46" s="164" t="s">
        <v>149</v>
      </c>
      <c r="B46" s="160"/>
      <c r="C46" s="160"/>
      <c r="D46" s="160"/>
      <c r="E46" s="160"/>
      <c r="F46" s="160"/>
      <c r="G46" s="160"/>
      <c r="H46" s="162"/>
      <c r="I46" s="160"/>
      <c r="J46" s="160"/>
      <c r="K46" s="160"/>
      <c r="L46" s="160"/>
      <c r="M46" s="160"/>
      <c r="N46" s="160"/>
      <c r="O46" s="192"/>
      <c r="P46" s="191"/>
      <c r="Q46" s="160"/>
    </row>
    <row r="47" spans="1:20" s="150" customFormat="1" ht="13.2" hidden="1" x14ac:dyDescent="0.25">
      <c r="A47" s="175" t="s">
        <v>150</v>
      </c>
      <c r="B47" s="177">
        <v>3</v>
      </c>
      <c r="C47" s="177">
        <v>4</v>
      </c>
      <c r="D47" s="177">
        <v>3</v>
      </c>
      <c r="E47" s="177">
        <v>4</v>
      </c>
      <c r="F47" s="177">
        <v>4</v>
      </c>
      <c r="G47" s="177">
        <v>3</v>
      </c>
      <c r="H47" s="178">
        <v>2</v>
      </c>
      <c r="I47" s="180" t="s">
        <v>151</v>
      </c>
      <c r="J47" s="180" t="s">
        <v>151</v>
      </c>
      <c r="K47" s="180" t="s">
        <v>151</v>
      </c>
      <c r="L47" s="160"/>
      <c r="M47" s="160"/>
      <c r="N47" s="160"/>
      <c r="O47" s="192"/>
      <c r="P47" s="191"/>
      <c r="Q47" s="160"/>
    </row>
    <row r="48" spans="1:20" s="150" customFormat="1" ht="13.2" hidden="1" x14ac:dyDescent="0.25">
      <c r="A48" s="175" t="s">
        <v>152</v>
      </c>
      <c r="B48" s="177">
        <v>27</v>
      </c>
      <c r="C48" s="177">
        <v>43</v>
      </c>
      <c r="D48" s="177">
        <v>45</v>
      </c>
      <c r="E48" s="177">
        <v>40</v>
      </c>
      <c r="F48" s="177">
        <v>35</v>
      </c>
      <c r="G48" s="177">
        <v>30</v>
      </c>
      <c r="H48" s="178">
        <v>25</v>
      </c>
      <c r="I48" s="177">
        <v>18</v>
      </c>
      <c r="J48" s="177">
        <v>12</v>
      </c>
      <c r="K48" s="177">
        <v>6</v>
      </c>
      <c r="L48" s="160"/>
      <c r="M48" s="160"/>
      <c r="N48" s="160"/>
      <c r="O48" s="192"/>
      <c r="P48" s="191"/>
      <c r="Q48" s="160"/>
    </row>
    <row r="49" spans="1:17" s="150" customFormat="1" ht="13.2" hidden="1" x14ac:dyDescent="0.25">
      <c r="A49" s="175" t="s">
        <v>153</v>
      </c>
      <c r="B49" s="177">
        <v>70</v>
      </c>
      <c r="C49" s="177">
        <v>52</v>
      </c>
      <c r="D49" s="177">
        <v>51</v>
      </c>
      <c r="E49" s="177">
        <v>56</v>
      </c>
      <c r="F49" s="177">
        <v>60</v>
      </c>
      <c r="G49" s="177">
        <v>67</v>
      </c>
      <c r="H49" s="178">
        <v>73</v>
      </c>
      <c r="I49" s="177">
        <v>79</v>
      </c>
      <c r="J49" s="177">
        <v>87</v>
      </c>
      <c r="K49" s="177">
        <v>94</v>
      </c>
      <c r="L49" s="160"/>
    </row>
    <row r="50" spans="1:17" s="150" customFormat="1" ht="13.2" hidden="1" x14ac:dyDescent="0.25">
      <c r="A50" s="175" t="s">
        <v>154</v>
      </c>
      <c r="B50" s="180" t="s">
        <v>151</v>
      </c>
      <c r="C50" s="180" t="s">
        <v>151</v>
      </c>
      <c r="D50" s="180" t="s">
        <v>151</v>
      </c>
      <c r="E50" s="180" t="s">
        <v>151</v>
      </c>
      <c r="F50" s="180" t="s">
        <v>151</v>
      </c>
      <c r="G50" s="180" t="s">
        <v>151</v>
      </c>
      <c r="H50" s="181" t="s">
        <v>151</v>
      </c>
      <c r="I50" s="180" t="s">
        <v>151</v>
      </c>
      <c r="J50" s="180" t="s">
        <v>151</v>
      </c>
      <c r="K50" s="180" t="s">
        <v>151</v>
      </c>
      <c r="L50" s="160"/>
    </row>
    <row r="51" spans="1:17" s="150" customFormat="1" ht="13.2" hidden="1" x14ac:dyDescent="0.25">
      <c r="A51" s="172" t="s">
        <v>121</v>
      </c>
      <c r="B51" s="160"/>
      <c r="C51" s="160"/>
      <c r="D51" s="160"/>
      <c r="E51" s="160"/>
      <c r="F51" s="160"/>
      <c r="G51" s="160"/>
      <c r="H51" s="162"/>
      <c r="I51" s="160"/>
      <c r="J51" s="160"/>
      <c r="K51" s="160"/>
      <c r="L51" s="160"/>
    </row>
    <row r="52" spans="1:17" s="150" customFormat="1" ht="13.2" hidden="1" x14ac:dyDescent="0.25">
      <c r="A52" s="164" t="s">
        <v>155</v>
      </c>
      <c r="B52" s="177">
        <v>89</v>
      </c>
      <c r="C52" s="177">
        <v>59</v>
      </c>
      <c r="D52" s="177">
        <v>79</v>
      </c>
      <c r="E52" s="177">
        <v>87</v>
      </c>
      <c r="F52" s="177">
        <v>88</v>
      </c>
      <c r="G52" s="177">
        <v>93</v>
      </c>
      <c r="H52" s="178">
        <v>94</v>
      </c>
      <c r="I52" s="177">
        <v>97</v>
      </c>
      <c r="J52" s="177">
        <v>97</v>
      </c>
      <c r="K52" s="177">
        <v>97</v>
      </c>
      <c r="L52" s="160"/>
    </row>
    <row r="53" spans="1:17" s="150" customFormat="1" ht="13.2" x14ac:dyDescent="0.25">
      <c r="A53" s="176" t="s">
        <v>156</v>
      </c>
      <c r="B53" s="160"/>
      <c r="C53" s="160"/>
      <c r="D53" s="160"/>
      <c r="E53" s="160"/>
      <c r="F53" s="160"/>
      <c r="G53" s="160"/>
      <c r="H53" s="162"/>
      <c r="I53" s="160"/>
      <c r="J53" s="160"/>
      <c r="K53" s="160"/>
      <c r="L53" s="160"/>
    </row>
    <row r="54" spans="1:17" s="150" customFormat="1" ht="13.2" x14ac:dyDescent="0.25">
      <c r="A54" s="165" t="s">
        <v>124</v>
      </c>
      <c r="B54" s="166">
        <v>77280</v>
      </c>
      <c r="C54" s="166">
        <v>32081</v>
      </c>
      <c r="D54" s="166">
        <v>35587</v>
      </c>
      <c r="E54" s="166">
        <v>47027</v>
      </c>
      <c r="F54" s="166">
        <v>50204</v>
      </c>
      <c r="G54" s="166">
        <v>59461</v>
      </c>
      <c r="H54" s="167">
        <v>71899</v>
      </c>
      <c r="I54" s="166">
        <v>90677</v>
      </c>
      <c r="J54" s="166">
        <v>117818</v>
      </c>
      <c r="K54" s="166">
        <v>174993</v>
      </c>
      <c r="L54" s="160"/>
    </row>
    <row r="55" spans="1:17" s="150" customFormat="1" ht="13.2" x14ac:dyDescent="0.25">
      <c r="A55" s="165" t="s">
        <v>125</v>
      </c>
      <c r="B55" s="169">
        <v>994.16</v>
      </c>
      <c r="C55" s="168">
        <v>1385.24</v>
      </c>
      <c r="D55" s="168">
        <v>1054.1099999999999</v>
      </c>
      <c r="E55" s="168">
        <v>1212.8800000000001</v>
      </c>
      <c r="F55" s="168">
        <v>1058.24</v>
      </c>
      <c r="G55" s="168">
        <v>1163.6400000000001</v>
      </c>
      <c r="H55" s="182">
        <v>1243.75</v>
      </c>
      <c r="I55" s="168">
        <v>1218.8900000000001</v>
      </c>
      <c r="J55" s="168">
        <v>2832.9</v>
      </c>
      <c r="K55" s="168">
        <v>3968.96</v>
      </c>
      <c r="L55" s="160"/>
    </row>
    <row r="56" spans="1:17" s="150" customFormat="1" ht="13.2" x14ac:dyDescent="0.25">
      <c r="A56" s="165" t="s">
        <v>126</v>
      </c>
      <c r="B56" s="169">
        <v>1.29</v>
      </c>
      <c r="C56" s="169">
        <v>4.32</v>
      </c>
      <c r="D56" s="169">
        <v>2.96</v>
      </c>
      <c r="E56" s="169">
        <v>2.58</v>
      </c>
      <c r="F56" s="169">
        <v>2.11</v>
      </c>
      <c r="G56" s="169">
        <v>1.96</v>
      </c>
      <c r="H56" s="170">
        <v>1.73</v>
      </c>
      <c r="I56" s="169">
        <v>1.34</v>
      </c>
      <c r="J56" s="169">
        <v>2.4</v>
      </c>
      <c r="K56" s="169">
        <v>2.27</v>
      </c>
      <c r="L56" s="160"/>
    </row>
    <row r="57" spans="1:17" s="150" customFormat="1" ht="13.2" x14ac:dyDescent="0.25">
      <c r="A57" s="172" t="s">
        <v>121</v>
      </c>
      <c r="B57" s="160"/>
      <c r="C57" s="160"/>
      <c r="D57" s="160"/>
      <c r="E57" s="160"/>
      <c r="F57" s="160"/>
      <c r="G57" s="160"/>
      <c r="H57" s="162"/>
      <c r="I57" s="160"/>
      <c r="J57" s="160"/>
      <c r="K57" s="160"/>
      <c r="L57" s="160"/>
    </row>
    <row r="58" spans="1:17" s="150" customFormat="1" ht="13.2" x14ac:dyDescent="0.25">
      <c r="A58" s="183" t="s">
        <v>18</v>
      </c>
      <c r="B58" s="160"/>
      <c r="C58" s="160"/>
      <c r="D58" s="160"/>
      <c r="E58" s="160"/>
      <c r="F58" s="160"/>
      <c r="G58" s="160"/>
      <c r="H58" s="162"/>
      <c r="I58" s="160"/>
      <c r="J58" s="160"/>
      <c r="K58" s="160"/>
      <c r="L58" s="160"/>
    </row>
    <row r="59" spans="1:17" s="150" customFormat="1" ht="13.2" x14ac:dyDescent="0.25">
      <c r="A59" s="165" t="s">
        <v>124</v>
      </c>
      <c r="B59" s="158">
        <v>9985</v>
      </c>
      <c r="C59" s="158">
        <v>5684</v>
      </c>
      <c r="D59" s="158">
        <v>5181</v>
      </c>
      <c r="E59" s="158">
        <v>6665</v>
      </c>
      <c r="F59" s="158">
        <v>7302</v>
      </c>
      <c r="G59" s="158">
        <v>8413</v>
      </c>
      <c r="H59" s="171">
        <v>9705</v>
      </c>
      <c r="I59" s="158">
        <v>11960</v>
      </c>
      <c r="J59" s="158">
        <v>15264</v>
      </c>
      <c r="K59" s="158">
        <v>18525</v>
      </c>
      <c r="L59" s="160"/>
    </row>
    <row r="60" spans="1:17" s="150" customFormat="1" ht="13.2" x14ac:dyDescent="0.25">
      <c r="A60" s="165" t="s">
        <v>157</v>
      </c>
      <c r="B60" s="173">
        <v>12.9</v>
      </c>
      <c r="C60" s="173">
        <v>17.7</v>
      </c>
      <c r="D60" s="173">
        <v>14.6</v>
      </c>
      <c r="E60" s="173">
        <v>14.2</v>
      </c>
      <c r="F60" s="173">
        <v>14.5</v>
      </c>
      <c r="G60" s="173">
        <v>14.1</v>
      </c>
      <c r="H60" s="174">
        <v>13.5</v>
      </c>
      <c r="I60" s="173">
        <v>13.2</v>
      </c>
      <c r="J60" s="173">
        <v>13</v>
      </c>
      <c r="K60" s="173">
        <v>10.6</v>
      </c>
      <c r="L60" s="160"/>
    </row>
    <row r="61" spans="1:17" s="150" customFormat="1" ht="13.2" x14ac:dyDescent="0.25">
      <c r="A61" s="165" t="s">
        <v>125</v>
      </c>
      <c r="B61" s="169">
        <v>122.9</v>
      </c>
      <c r="C61" s="169">
        <v>328.22</v>
      </c>
      <c r="D61" s="169">
        <v>233.61</v>
      </c>
      <c r="E61" s="169">
        <v>323.48</v>
      </c>
      <c r="F61" s="169">
        <v>370.02</v>
      </c>
      <c r="G61" s="169">
        <v>222.37</v>
      </c>
      <c r="H61" s="170">
        <v>308.2</v>
      </c>
      <c r="I61" s="169">
        <v>207.67</v>
      </c>
      <c r="J61" s="169">
        <v>464.66</v>
      </c>
      <c r="K61" s="169">
        <v>493.89</v>
      </c>
      <c r="L61" s="160"/>
    </row>
    <row r="62" spans="1:17" s="150" customFormat="1" ht="13.2" x14ac:dyDescent="0.25">
      <c r="A62" s="165" t="s">
        <v>126</v>
      </c>
      <c r="B62" s="169">
        <v>1.23</v>
      </c>
      <c r="C62" s="169">
        <v>5.77</v>
      </c>
      <c r="D62" s="169">
        <v>4.51</v>
      </c>
      <c r="E62" s="169">
        <v>4.8499999999999996</v>
      </c>
      <c r="F62" s="169">
        <v>5.07</v>
      </c>
      <c r="G62" s="169">
        <v>2.64</v>
      </c>
      <c r="H62" s="170">
        <v>3.18</v>
      </c>
      <c r="I62" s="169">
        <v>1.74</v>
      </c>
      <c r="J62" s="169">
        <v>3.04</v>
      </c>
      <c r="K62" s="169">
        <v>2.67</v>
      </c>
      <c r="L62" s="160"/>
    </row>
    <row r="63" spans="1:17" s="150" customFormat="1" ht="13.2" x14ac:dyDescent="0.25">
      <c r="A63" s="184" t="s">
        <v>19</v>
      </c>
      <c r="B63" s="160"/>
      <c r="C63" s="160"/>
      <c r="D63" s="160"/>
      <c r="E63" s="160"/>
      <c r="F63" s="160"/>
      <c r="G63" s="160"/>
      <c r="H63" s="162"/>
      <c r="I63" s="160"/>
      <c r="J63" s="160"/>
      <c r="K63" s="160"/>
      <c r="L63" s="160"/>
    </row>
    <row r="64" spans="1:17" s="150" customFormat="1" ht="13.2" x14ac:dyDescent="0.25">
      <c r="A64" s="165" t="s">
        <v>124</v>
      </c>
      <c r="B64" s="158">
        <v>6053</v>
      </c>
      <c r="C64" s="158">
        <v>4037</v>
      </c>
      <c r="D64" s="158">
        <v>3624</v>
      </c>
      <c r="E64" s="158">
        <v>4430</v>
      </c>
      <c r="F64" s="158">
        <v>4769</v>
      </c>
      <c r="G64" s="158">
        <v>5536</v>
      </c>
      <c r="H64" s="171">
        <v>6080</v>
      </c>
      <c r="I64" s="158">
        <v>7053</v>
      </c>
      <c r="J64" s="158">
        <v>8622</v>
      </c>
      <c r="K64" s="158">
        <v>9702</v>
      </c>
      <c r="L64" s="160"/>
      <c r="P64" s="191"/>
      <c r="Q64" s="160"/>
    </row>
    <row r="65" spans="1:17" s="150" customFormat="1" ht="13.2" x14ac:dyDescent="0.25">
      <c r="A65" s="165" t="s">
        <v>157</v>
      </c>
      <c r="B65" s="173">
        <v>7.8</v>
      </c>
      <c r="C65" s="173">
        <v>12.6</v>
      </c>
      <c r="D65" s="173">
        <v>10.199999999999999</v>
      </c>
      <c r="E65" s="173">
        <v>9.4</v>
      </c>
      <c r="F65" s="173">
        <v>9.5</v>
      </c>
      <c r="G65" s="173">
        <v>9.3000000000000007</v>
      </c>
      <c r="H65" s="174">
        <v>8.5</v>
      </c>
      <c r="I65" s="173">
        <v>7.8</v>
      </c>
      <c r="J65" s="173">
        <v>7.3</v>
      </c>
      <c r="K65" s="173">
        <v>5.5</v>
      </c>
      <c r="L65" s="160"/>
      <c r="M65" s="160"/>
      <c r="N65" s="160"/>
      <c r="O65" s="160"/>
      <c r="P65" s="191"/>
      <c r="Q65" s="160"/>
    </row>
    <row r="66" spans="1:17" s="150" customFormat="1" ht="13.2" x14ac:dyDescent="0.25">
      <c r="A66" s="165" t="s">
        <v>125</v>
      </c>
      <c r="B66" s="169">
        <v>84.91</v>
      </c>
      <c r="C66" s="169">
        <v>199.09</v>
      </c>
      <c r="D66" s="169">
        <v>185</v>
      </c>
      <c r="E66" s="169">
        <v>286.97000000000003</v>
      </c>
      <c r="F66" s="169">
        <v>258.02</v>
      </c>
      <c r="G66" s="169">
        <v>181.16</v>
      </c>
      <c r="H66" s="170">
        <v>229.41</v>
      </c>
      <c r="I66" s="169">
        <v>168.09</v>
      </c>
      <c r="J66" s="169">
        <v>258.5</v>
      </c>
      <c r="K66" s="169">
        <v>291.3</v>
      </c>
      <c r="L66" s="160"/>
      <c r="M66" s="160"/>
      <c r="N66" s="160"/>
      <c r="O66" s="160"/>
      <c r="P66" s="191"/>
      <c r="Q66" s="160"/>
    </row>
    <row r="67" spans="1:17" s="150" customFormat="1" ht="13.2" x14ac:dyDescent="0.25">
      <c r="A67" s="165" t="s">
        <v>126</v>
      </c>
      <c r="B67" s="169">
        <v>1.4</v>
      </c>
      <c r="C67" s="169">
        <v>4.93</v>
      </c>
      <c r="D67" s="169">
        <v>5.0999999999999996</v>
      </c>
      <c r="E67" s="169">
        <v>6.48</v>
      </c>
      <c r="F67" s="169">
        <v>5.41</v>
      </c>
      <c r="G67" s="169">
        <v>3.27</v>
      </c>
      <c r="H67" s="170">
        <v>3.77</v>
      </c>
      <c r="I67" s="169">
        <v>2.38</v>
      </c>
      <c r="J67" s="169">
        <v>3</v>
      </c>
      <c r="K67" s="169">
        <v>3</v>
      </c>
      <c r="L67" s="160"/>
      <c r="M67" s="160"/>
      <c r="N67" s="160"/>
      <c r="O67" s="160"/>
      <c r="P67" s="191"/>
      <c r="Q67" s="160"/>
    </row>
    <row r="68" spans="1:17" s="150" customFormat="1" ht="13.2" hidden="1" x14ac:dyDescent="0.25">
      <c r="A68" s="179" t="s">
        <v>158</v>
      </c>
      <c r="B68" s="160"/>
      <c r="C68" s="160"/>
      <c r="D68" s="160"/>
      <c r="E68" s="160"/>
      <c r="F68" s="160"/>
      <c r="G68" s="160"/>
      <c r="H68" s="162"/>
      <c r="I68" s="160"/>
      <c r="J68" s="160"/>
      <c r="K68" s="160"/>
      <c r="L68" s="160"/>
      <c r="M68" s="160"/>
      <c r="N68" s="160"/>
      <c r="O68" s="160"/>
      <c r="P68" s="191"/>
      <c r="Q68" s="160"/>
    </row>
    <row r="69" spans="1:17" s="150" customFormat="1" ht="13.2" hidden="1" x14ac:dyDescent="0.25">
      <c r="A69" s="165" t="s">
        <v>124</v>
      </c>
      <c r="B69" s="177">
        <v>830</v>
      </c>
      <c r="C69" s="177">
        <v>546</v>
      </c>
      <c r="D69" s="177">
        <v>451</v>
      </c>
      <c r="E69" s="177">
        <v>603</v>
      </c>
      <c r="F69" s="177">
        <v>631</v>
      </c>
      <c r="G69" s="177">
        <v>768</v>
      </c>
      <c r="H69" s="178">
        <v>828</v>
      </c>
      <c r="I69" s="177">
        <v>943</v>
      </c>
      <c r="J69" s="158">
        <v>1244</v>
      </c>
      <c r="K69" s="158">
        <v>1395</v>
      </c>
      <c r="L69" s="160"/>
      <c r="M69" s="160"/>
      <c r="N69" s="160"/>
      <c r="O69" s="160"/>
      <c r="P69" s="191"/>
      <c r="Q69" s="160"/>
    </row>
    <row r="70" spans="1:17" s="150" customFormat="1" ht="13.2" hidden="1" x14ac:dyDescent="0.25">
      <c r="A70" s="165" t="s">
        <v>157</v>
      </c>
      <c r="B70" s="173">
        <v>1.1000000000000001</v>
      </c>
      <c r="C70" s="173">
        <v>1.7</v>
      </c>
      <c r="D70" s="173">
        <v>1.3</v>
      </c>
      <c r="E70" s="173">
        <v>1.3</v>
      </c>
      <c r="F70" s="173">
        <v>1.3</v>
      </c>
      <c r="G70" s="173">
        <v>1.3</v>
      </c>
      <c r="H70" s="174">
        <v>1.2</v>
      </c>
      <c r="I70" s="173">
        <v>1</v>
      </c>
      <c r="J70" s="173">
        <v>1.1000000000000001</v>
      </c>
      <c r="K70" s="173">
        <v>0.8</v>
      </c>
      <c r="L70" s="160"/>
      <c r="M70" s="160"/>
      <c r="N70" s="160"/>
      <c r="O70" s="160"/>
      <c r="P70" s="191"/>
      <c r="Q70" s="160"/>
    </row>
    <row r="71" spans="1:17" s="150" customFormat="1" ht="13.2" hidden="1" x14ac:dyDescent="0.25">
      <c r="A71" s="165" t="s">
        <v>125</v>
      </c>
      <c r="B71" s="169">
        <v>15.83</v>
      </c>
      <c r="C71" s="169">
        <v>39.950000000000003</v>
      </c>
      <c r="D71" s="169">
        <v>28.66</v>
      </c>
      <c r="E71" s="169">
        <v>39.96</v>
      </c>
      <c r="F71" s="169">
        <v>38.25</v>
      </c>
      <c r="G71" s="169">
        <v>32.49</v>
      </c>
      <c r="H71" s="170">
        <v>37.270000000000003</v>
      </c>
      <c r="I71" s="169">
        <v>26.62</v>
      </c>
      <c r="J71" s="169">
        <v>53.68</v>
      </c>
      <c r="K71" s="169">
        <v>58.14</v>
      </c>
      <c r="L71" s="160"/>
      <c r="M71" s="160"/>
      <c r="N71" s="160"/>
      <c r="O71" s="160"/>
      <c r="P71" s="191"/>
      <c r="Q71" s="160"/>
    </row>
    <row r="72" spans="1:17" s="150" customFormat="1" ht="13.2" hidden="1" x14ac:dyDescent="0.25">
      <c r="A72" s="165" t="s">
        <v>126</v>
      </c>
      <c r="B72" s="169">
        <v>1.91</v>
      </c>
      <c r="C72" s="169">
        <v>7.31</v>
      </c>
      <c r="D72" s="169">
        <v>6.36</v>
      </c>
      <c r="E72" s="169">
        <v>6.63</v>
      </c>
      <c r="F72" s="169">
        <v>6.06</v>
      </c>
      <c r="G72" s="169">
        <v>4.2300000000000004</v>
      </c>
      <c r="H72" s="170">
        <v>4.5</v>
      </c>
      <c r="I72" s="169">
        <v>2.82</v>
      </c>
      <c r="J72" s="169">
        <v>4.3099999999999996</v>
      </c>
      <c r="K72" s="169">
        <v>4.17</v>
      </c>
      <c r="L72" s="160"/>
      <c r="M72" s="160"/>
      <c r="N72" s="160"/>
      <c r="O72" s="160"/>
      <c r="P72" s="191"/>
      <c r="Q72" s="160"/>
    </row>
    <row r="73" spans="1:17" s="150" customFormat="1" ht="13.2" hidden="1" x14ac:dyDescent="0.25">
      <c r="A73" s="185" t="s">
        <v>159</v>
      </c>
      <c r="B73" s="160"/>
      <c r="C73" s="160"/>
      <c r="D73" s="160"/>
      <c r="E73" s="160"/>
      <c r="F73" s="160"/>
      <c r="G73" s="160"/>
      <c r="H73" s="162"/>
      <c r="I73" s="160"/>
      <c r="J73" s="160"/>
      <c r="K73" s="160"/>
      <c r="L73" s="160"/>
      <c r="M73" s="160"/>
      <c r="N73" s="160"/>
      <c r="O73" s="160"/>
      <c r="P73" s="191"/>
      <c r="Q73" s="160"/>
    </row>
    <row r="74" spans="1:17" s="150" customFormat="1" ht="13.2" hidden="1" x14ac:dyDescent="0.25">
      <c r="A74" s="165" t="s">
        <v>124</v>
      </c>
      <c r="B74" s="177">
        <v>256</v>
      </c>
      <c r="C74" s="177">
        <v>188</v>
      </c>
      <c r="D74" s="177">
        <v>129</v>
      </c>
      <c r="E74" s="177">
        <v>172</v>
      </c>
      <c r="F74" s="177">
        <v>203</v>
      </c>
      <c r="G74" s="177">
        <v>243</v>
      </c>
      <c r="H74" s="178">
        <v>244</v>
      </c>
      <c r="I74" s="177">
        <v>286</v>
      </c>
      <c r="J74" s="177">
        <v>402</v>
      </c>
      <c r="K74" s="177">
        <v>434</v>
      </c>
      <c r="L74" s="160"/>
      <c r="M74" s="160"/>
      <c r="N74" s="160"/>
      <c r="O74" s="160"/>
      <c r="P74" s="191"/>
      <c r="Q74" s="160"/>
    </row>
    <row r="75" spans="1:17" s="150" customFormat="1" ht="13.2" hidden="1" x14ac:dyDescent="0.25">
      <c r="A75" s="165" t="s">
        <v>157</v>
      </c>
      <c r="B75" s="173">
        <v>0.3</v>
      </c>
      <c r="C75" s="173">
        <v>0.6</v>
      </c>
      <c r="D75" s="173">
        <v>0.4</v>
      </c>
      <c r="E75" s="173">
        <v>0.4</v>
      </c>
      <c r="F75" s="173">
        <v>0.4</v>
      </c>
      <c r="G75" s="173">
        <v>0.4</v>
      </c>
      <c r="H75" s="174">
        <v>0.3</v>
      </c>
      <c r="I75" s="173">
        <v>0.3</v>
      </c>
      <c r="J75" s="173">
        <v>0.3</v>
      </c>
      <c r="K75" s="173">
        <v>0.2</v>
      </c>
      <c r="L75" s="160"/>
      <c r="M75" s="160"/>
      <c r="N75" s="160"/>
      <c r="O75" s="160"/>
      <c r="P75" s="191"/>
      <c r="Q75" s="160"/>
    </row>
    <row r="76" spans="1:17" s="150" customFormat="1" ht="13.2" hidden="1" x14ac:dyDescent="0.25">
      <c r="A76" s="165" t="s">
        <v>125</v>
      </c>
      <c r="B76" s="169">
        <v>5.63</v>
      </c>
      <c r="C76" s="169">
        <v>18.12</v>
      </c>
      <c r="D76" s="169">
        <v>10.36</v>
      </c>
      <c r="E76" s="169">
        <v>12.77</v>
      </c>
      <c r="F76" s="169">
        <v>17.54</v>
      </c>
      <c r="G76" s="169">
        <v>11.99</v>
      </c>
      <c r="H76" s="170">
        <v>13.61</v>
      </c>
      <c r="I76" s="169">
        <v>11.22</v>
      </c>
      <c r="J76" s="169">
        <v>23.85</v>
      </c>
      <c r="K76" s="169">
        <v>20.190000000000001</v>
      </c>
      <c r="L76" s="160"/>
      <c r="M76" s="160"/>
      <c r="N76" s="160"/>
      <c r="O76" s="160"/>
      <c r="P76" s="191"/>
      <c r="Q76" s="160"/>
    </row>
    <row r="77" spans="1:17" s="150" customFormat="1" ht="13.2" hidden="1" x14ac:dyDescent="0.25">
      <c r="A77" s="165" t="s">
        <v>126</v>
      </c>
      <c r="B77" s="169">
        <v>2.2000000000000002</v>
      </c>
      <c r="C77" s="169">
        <v>9.65</v>
      </c>
      <c r="D77" s="169">
        <v>8.02</v>
      </c>
      <c r="E77" s="169">
        <v>7.44</v>
      </c>
      <c r="F77" s="169">
        <v>8.6300000000000008</v>
      </c>
      <c r="G77" s="169">
        <v>4.93</v>
      </c>
      <c r="H77" s="170">
        <v>5.57</v>
      </c>
      <c r="I77" s="169">
        <v>3.93</v>
      </c>
      <c r="J77" s="169">
        <v>5.94</v>
      </c>
      <c r="K77" s="169">
        <v>4.6500000000000004</v>
      </c>
      <c r="L77" s="160"/>
      <c r="M77" s="160"/>
      <c r="N77" s="160"/>
      <c r="O77" s="160"/>
      <c r="P77" s="191"/>
      <c r="Q77" s="160"/>
    </row>
    <row r="78" spans="1:17" s="150" customFormat="1" ht="13.2" hidden="1" x14ac:dyDescent="0.25">
      <c r="A78" s="185" t="s">
        <v>160</v>
      </c>
      <c r="B78" s="160"/>
      <c r="C78" s="160"/>
      <c r="D78" s="160"/>
      <c r="E78" s="160"/>
      <c r="F78" s="160"/>
      <c r="G78" s="160"/>
      <c r="H78" s="162"/>
      <c r="I78" s="160"/>
      <c r="J78" s="160"/>
      <c r="K78" s="160"/>
      <c r="L78" s="160"/>
      <c r="M78" s="160"/>
      <c r="N78" s="160"/>
      <c r="O78" s="160"/>
      <c r="P78" s="191"/>
      <c r="Q78" s="160"/>
    </row>
    <row r="79" spans="1:17" s="150" customFormat="1" ht="13.2" hidden="1" x14ac:dyDescent="0.25">
      <c r="A79" s="165" t="s">
        <v>124</v>
      </c>
      <c r="B79" s="177">
        <v>574</v>
      </c>
      <c r="C79" s="177">
        <v>359</v>
      </c>
      <c r="D79" s="177">
        <v>321</v>
      </c>
      <c r="E79" s="177">
        <v>431</v>
      </c>
      <c r="F79" s="177">
        <v>428</v>
      </c>
      <c r="G79" s="177">
        <v>525</v>
      </c>
      <c r="H79" s="178">
        <v>584</v>
      </c>
      <c r="I79" s="177">
        <v>658</v>
      </c>
      <c r="J79" s="177">
        <v>843</v>
      </c>
      <c r="K79" s="177">
        <v>961</v>
      </c>
      <c r="L79" s="160"/>
      <c r="M79" s="160"/>
      <c r="N79" s="160"/>
      <c r="O79" s="160"/>
      <c r="P79" s="191"/>
      <c r="Q79" s="160"/>
    </row>
    <row r="80" spans="1:17" s="150" customFormat="1" ht="13.2" hidden="1" x14ac:dyDescent="0.25">
      <c r="A80" s="165" t="s">
        <v>157</v>
      </c>
      <c r="B80" s="173">
        <v>0.7</v>
      </c>
      <c r="C80" s="173">
        <v>1.1000000000000001</v>
      </c>
      <c r="D80" s="173">
        <v>0.9</v>
      </c>
      <c r="E80" s="173">
        <v>0.9</v>
      </c>
      <c r="F80" s="173">
        <v>0.9</v>
      </c>
      <c r="G80" s="173">
        <v>0.9</v>
      </c>
      <c r="H80" s="174">
        <v>0.8</v>
      </c>
      <c r="I80" s="173">
        <v>0.7</v>
      </c>
      <c r="J80" s="173">
        <v>0.7</v>
      </c>
      <c r="K80" s="173">
        <v>0.5</v>
      </c>
      <c r="L80" s="160"/>
      <c r="M80" s="160"/>
      <c r="N80" s="160"/>
      <c r="O80" s="160"/>
      <c r="P80" s="191"/>
      <c r="Q80" s="160"/>
    </row>
    <row r="81" spans="1:17" s="150" customFormat="1" ht="13.2" hidden="1" x14ac:dyDescent="0.25">
      <c r="A81" s="165" t="s">
        <v>125</v>
      </c>
      <c r="B81" s="169">
        <v>12.03</v>
      </c>
      <c r="C81" s="169">
        <v>28.01</v>
      </c>
      <c r="D81" s="169">
        <v>20.59</v>
      </c>
      <c r="E81" s="169">
        <v>31.25</v>
      </c>
      <c r="F81" s="169">
        <v>28.35</v>
      </c>
      <c r="G81" s="169">
        <v>26.84</v>
      </c>
      <c r="H81" s="170">
        <v>26.25</v>
      </c>
      <c r="I81" s="169">
        <v>18.96</v>
      </c>
      <c r="J81" s="169">
        <v>35.28</v>
      </c>
      <c r="K81" s="169">
        <v>47.75</v>
      </c>
      <c r="L81" s="160"/>
      <c r="M81" s="160"/>
      <c r="N81" s="160"/>
      <c r="O81" s="160"/>
      <c r="P81" s="191"/>
      <c r="Q81" s="160"/>
    </row>
    <row r="82" spans="1:17" s="150" customFormat="1" ht="13.2" hidden="1" x14ac:dyDescent="0.25">
      <c r="A82" s="165" t="s">
        <v>126</v>
      </c>
      <c r="B82" s="169">
        <v>2.1</v>
      </c>
      <c r="C82" s="169">
        <v>7.81</v>
      </c>
      <c r="D82" s="169">
        <v>6.41</v>
      </c>
      <c r="E82" s="169">
        <v>7.25</v>
      </c>
      <c r="F82" s="169">
        <v>6.62</v>
      </c>
      <c r="G82" s="169">
        <v>5.1100000000000003</v>
      </c>
      <c r="H82" s="170">
        <v>4.5</v>
      </c>
      <c r="I82" s="169">
        <v>2.88</v>
      </c>
      <c r="J82" s="169">
        <v>4.1900000000000004</v>
      </c>
      <c r="K82" s="169">
        <v>4.97</v>
      </c>
      <c r="L82" s="160"/>
      <c r="M82" s="160"/>
      <c r="N82" s="160"/>
      <c r="O82" s="160"/>
      <c r="P82" s="191"/>
      <c r="Q82" s="160"/>
    </row>
    <row r="83" spans="1:17" s="150" customFormat="1" ht="13.2" hidden="1" x14ac:dyDescent="0.25">
      <c r="A83" s="179" t="s">
        <v>161</v>
      </c>
      <c r="B83" s="160"/>
      <c r="C83" s="160"/>
      <c r="D83" s="160"/>
      <c r="E83" s="160"/>
      <c r="F83" s="160"/>
      <c r="G83" s="160"/>
      <c r="H83" s="162"/>
      <c r="I83" s="160"/>
      <c r="J83" s="160"/>
      <c r="K83" s="160"/>
      <c r="L83" s="160"/>
      <c r="M83" s="160"/>
      <c r="N83" s="160"/>
      <c r="O83" s="160"/>
      <c r="P83" s="191"/>
      <c r="Q83" s="160"/>
    </row>
    <row r="84" spans="1:17" s="150" customFormat="1" ht="13.2" hidden="1" x14ac:dyDescent="0.25">
      <c r="A84" s="165" t="s">
        <v>124</v>
      </c>
      <c r="B84" s="158">
        <v>1164</v>
      </c>
      <c r="C84" s="177">
        <v>840</v>
      </c>
      <c r="D84" s="177">
        <v>782</v>
      </c>
      <c r="E84" s="177">
        <v>866</v>
      </c>
      <c r="F84" s="158">
        <v>1039</v>
      </c>
      <c r="G84" s="158">
        <v>1098</v>
      </c>
      <c r="H84" s="159">
        <v>1172</v>
      </c>
      <c r="I84" s="158">
        <v>1305</v>
      </c>
      <c r="J84" s="158">
        <v>1611</v>
      </c>
      <c r="K84" s="158">
        <v>1689</v>
      </c>
      <c r="L84" s="160"/>
      <c r="M84" s="160"/>
      <c r="N84" s="160"/>
      <c r="O84" s="160"/>
      <c r="P84" s="191"/>
      <c r="Q84" s="160"/>
    </row>
    <row r="85" spans="1:17" s="150" customFormat="1" ht="13.2" hidden="1" x14ac:dyDescent="0.25">
      <c r="A85" s="165" t="s">
        <v>157</v>
      </c>
      <c r="B85" s="173">
        <v>1.5</v>
      </c>
      <c r="C85" s="173">
        <v>2.6</v>
      </c>
      <c r="D85" s="173">
        <v>2.2000000000000002</v>
      </c>
      <c r="E85" s="173">
        <v>1.8</v>
      </c>
      <c r="F85" s="173">
        <v>2.1</v>
      </c>
      <c r="G85" s="173">
        <v>1.8</v>
      </c>
      <c r="H85" s="174">
        <v>1.6</v>
      </c>
      <c r="I85" s="173">
        <v>1.4</v>
      </c>
      <c r="J85" s="173">
        <v>1.4</v>
      </c>
      <c r="K85" s="173">
        <v>1</v>
      </c>
      <c r="L85" s="160"/>
      <c r="M85" s="160"/>
      <c r="N85" s="160"/>
      <c r="O85" s="160"/>
      <c r="P85" s="191"/>
      <c r="Q85" s="160"/>
    </row>
    <row r="86" spans="1:17" s="150" customFormat="1" ht="13.2" hidden="1" x14ac:dyDescent="0.25">
      <c r="A86" s="165" t="s">
        <v>125</v>
      </c>
      <c r="B86" s="169">
        <v>21.75</v>
      </c>
      <c r="C86" s="169">
        <v>64.45</v>
      </c>
      <c r="D86" s="169">
        <v>52.78</v>
      </c>
      <c r="E86" s="169">
        <v>77.94</v>
      </c>
      <c r="F86" s="169">
        <v>91.59</v>
      </c>
      <c r="G86" s="169">
        <v>68.900000000000006</v>
      </c>
      <c r="H86" s="170">
        <v>51.75</v>
      </c>
      <c r="I86" s="169">
        <v>44.95</v>
      </c>
      <c r="J86" s="169">
        <v>75.459999999999994</v>
      </c>
      <c r="K86" s="169">
        <v>83.53</v>
      </c>
      <c r="L86" s="160"/>
      <c r="M86" s="160"/>
      <c r="N86" s="160"/>
      <c r="O86" s="160"/>
      <c r="P86" s="191"/>
      <c r="Q86" s="160"/>
    </row>
    <row r="87" spans="1:17" s="150" customFormat="1" ht="13.2" hidden="1" x14ac:dyDescent="0.25">
      <c r="A87" s="165" t="s">
        <v>126</v>
      </c>
      <c r="B87" s="169">
        <v>1.87</v>
      </c>
      <c r="C87" s="169">
        <v>7.67</v>
      </c>
      <c r="D87" s="169">
        <v>6.75</v>
      </c>
      <c r="E87" s="169">
        <v>9</v>
      </c>
      <c r="F87" s="169">
        <v>8.82</v>
      </c>
      <c r="G87" s="169">
        <v>6.27</v>
      </c>
      <c r="H87" s="170">
        <v>4.41</v>
      </c>
      <c r="I87" s="169">
        <v>3.45</v>
      </c>
      <c r="J87" s="169">
        <v>4.68</v>
      </c>
      <c r="K87" s="169">
        <v>4.95</v>
      </c>
      <c r="L87" s="160"/>
      <c r="M87" s="160"/>
      <c r="N87" s="160"/>
      <c r="O87" s="160"/>
      <c r="P87" s="191"/>
      <c r="Q87" s="160"/>
    </row>
    <row r="88" spans="1:17" s="150" customFormat="1" ht="13.2" hidden="1" x14ac:dyDescent="0.25">
      <c r="A88" s="185" t="s">
        <v>162</v>
      </c>
      <c r="B88" s="160"/>
      <c r="C88" s="160"/>
      <c r="D88" s="160"/>
      <c r="E88" s="160"/>
      <c r="F88" s="160"/>
      <c r="G88" s="160"/>
      <c r="H88" s="162"/>
      <c r="I88" s="160"/>
      <c r="J88" s="160"/>
      <c r="K88" s="160"/>
      <c r="L88" s="160"/>
      <c r="M88" s="160"/>
      <c r="N88" s="160"/>
      <c r="O88" s="160"/>
      <c r="P88" s="191"/>
      <c r="Q88" s="160"/>
    </row>
    <row r="89" spans="1:17" s="150" customFormat="1" ht="13.2" hidden="1" x14ac:dyDescent="0.25">
      <c r="A89" s="165" t="s">
        <v>124</v>
      </c>
      <c r="B89" s="177">
        <v>309</v>
      </c>
      <c r="C89" s="177">
        <v>206</v>
      </c>
      <c r="D89" s="177">
        <v>225</v>
      </c>
      <c r="E89" s="177">
        <v>241</v>
      </c>
      <c r="F89" s="177">
        <v>291</v>
      </c>
      <c r="G89" s="177">
        <v>284</v>
      </c>
      <c r="H89" s="178">
        <v>310</v>
      </c>
      <c r="I89" s="177">
        <v>362</v>
      </c>
      <c r="J89" s="177">
        <v>416</v>
      </c>
      <c r="K89" s="177">
        <v>414</v>
      </c>
      <c r="L89" s="160"/>
      <c r="M89" s="160"/>
      <c r="N89" s="160"/>
      <c r="O89" s="160"/>
      <c r="P89" s="191"/>
      <c r="Q89" s="160"/>
    </row>
    <row r="90" spans="1:17" s="150" customFormat="1" ht="13.2" hidden="1" x14ac:dyDescent="0.25">
      <c r="A90" s="165" t="s">
        <v>157</v>
      </c>
      <c r="B90" s="173">
        <v>0.4</v>
      </c>
      <c r="C90" s="173">
        <v>0.6</v>
      </c>
      <c r="D90" s="173">
        <v>0.6</v>
      </c>
      <c r="E90" s="173">
        <v>0.5</v>
      </c>
      <c r="F90" s="173">
        <v>0.6</v>
      </c>
      <c r="G90" s="173">
        <v>0.5</v>
      </c>
      <c r="H90" s="174">
        <v>0.4</v>
      </c>
      <c r="I90" s="173">
        <v>0.4</v>
      </c>
      <c r="J90" s="173">
        <v>0.4</v>
      </c>
      <c r="K90" s="173">
        <v>0.2</v>
      </c>
      <c r="L90" s="160"/>
      <c r="M90" s="160"/>
      <c r="N90" s="160"/>
      <c r="O90" s="160"/>
      <c r="P90" s="191"/>
      <c r="Q90" s="160"/>
    </row>
    <row r="91" spans="1:17" s="150" customFormat="1" ht="13.2" hidden="1" x14ac:dyDescent="0.25">
      <c r="A91" s="165" t="s">
        <v>125</v>
      </c>
      <c r="B91" s="169">
        <v>9.02</v>
      </c>
      <c r="C91" s="169">
        <v>21.31</v>
      </c>
      <c r="D91" s="169">
        <v>31.22</v>
      </c>
      <c r="E91" s="169">
        <v>29.52</v>
      </c>
      <c r="F91" s="169">
        <v>48.4</v>
      </c>
      <c r="G91" s="169">
        <v>16.350000000000001</v>
      </c>
      <c r="H91" s="170">
        <v>20.93</v>
      </c>
      <c r="I91" s="169">
        <v>21.21</v>
      </c>
      <c r="J91" s="169">
        <v>32.119999999999997</v>
      </c>
      <c r="K91" s="169">
        <v>28.64</v>
      </c>
      <c r="L91" s="160"/>
      <c r="M91" s="160"/>
      <c r="N91" s="160"/>
      <c r="O91" s="160"/>
      <c r="P91" s="191"/>
      <c r="Q91" s="160"/>
    </row>
    <row r="92" spans="1:17" s="150" customFormat="1" ht="13.2" hidden="1" x14ac:dyDescent="0.25">
      <c r="A92" s="165" t="s">
        <v>126</v>
      </c>
      <c r="B92" s="169">
        <v>2.92</v>
      </c>
      <c r="C92" s="169">
        <v>10.33</v>
      </c>
      <c r="D92" s="169">
        <v>13.85</v>
      </c>
      <c r="E92" s="169">
        <v>12.25</v>
      </c>
      <c r="F92" s="169">
        <v>16.61</v>
      </c>
      <c r="G92" s="169">
        <v>5.76</v>
      </c>
      <c r="H92" s="170">
        <v>6.75</v>
      </c>
      <c r="I92" s="169">
        <v>5.86</v>
      </c>
      <c r="J92" s="169">
        <v>7.73</v>
      </c>
      <c r="K92" s="169">
        <v>6.92</v>
      </c>
      <c r="L92" s="160"/>
      <c r="M92" s="160"/>
      <c r="N92" s="160"/>
      <c r="O92" s="160"/>
      <c r="P92" s="191"/>
      <c r="Q92" s="160"/>
    </row>
    <row r="93" spans="1:17" s="150" customFormat="1" ht="13.2" hidden="1" x14ac:dyDescent="0.25">
      <c r="A93" s="185" t="s">
        <v>163</v>
      </c>
      <c r="B93" s="160"/>
      <c r="C93" s="160"/>
      <c r="D93" s="160"/>
      <c r="E93" s="160"/>
      <c r="F93" s="160"/>
      <c r="G93" s="160"/>
      <c r="H93" s="162"/>
      <c r="I93" s="160"/>
      <c r="J93" s="160"/>
      <c r="K93" s="160"/>
      <c r="L93" s="160"/>
      <c r="M93" s="160"/>
      <c r="N93" s="160"/>
      <c r="O93" s="160"/>
      <c r="P93" s="191"/>
      <c r="Q93" s="160"/>
    </row>
    <row r="94" spans="1:17" s="150" customFormat="1" ht="13.2" hidden="1" x14ac:dyDescent="0.25">
      <c r="A94" s="165" t="s">
        <v>124</v>
      </c>
      <c r="B94" s="177">
        <v>217</v>
      </c>
      <c r="C94" s="177">
        <v>156</v>
      </c>
      <c r="D94" s="177">
        <v>182</v>
      </c>
      <c r="E94" s="177">
        <v>184</v>
      </c>
      <c r="F94" s="177">
        <v>184</v>
      </c>
      <c r="G94" s="177">
        <v>194</v>
      </c>
      <c r="H94" s="178">
        <v>221</v>
      </c>
      <c r="I94" s="177">
        <v>228</v>
      </c>
      <c r="J94" s="177">
        <v>291</v>
      </c>
      <c r="K94" s="177">
        <v>296</v>
      </c>
      <c r="L94" s="160"/>
      <c r="M94" s="160"/>
      <c r="N94" s="160"/>
      <c r="O94" s="160"/>
      <c r="P94" s="191"/>
      <c r="Q94" s="160"/>
    </row>
    <row r="95" spans="1:17" s="150" customFormat="1" ht="13.2" hidden="1" x14ac:dyDescent="0.25">
      <c r="A95" s="165" t="s">
        <v>157</v>
      </c>
      <c r="B95" s="173">
        <v>0.3</v>
      </c>
      <c r="C95" s="173">
        <v>0.5</v>
      </c>
      <c r="D95" s="173">
        <v>0.5</v>
      </c>
      <c r="E95" s="173">
        <v>0.4</v>
      </c>
      <c r="F95" s="173">
        <v>0.4</v>
      </c>
      <c r="G95" s="173">
        <v>0.3</v>
      </c>
      <c r="H95" s="174">
        <v>0.3</v>
      </c>
      <c r="I95" s="173">
        <v>0.3</v>
      </c>
      <c r="J95" s="173">
        <v>0.2</v>
      </c>
      <c r="K95" s="173">
        <v>0.2</v>
      </c>
      <c r="L95" s="160"/>
      <c r="M95" s="160"/>
      <c r="N95" s="160"/>
      <c r="O95" s="160"/>
      <c r="P95" s="191"/>
      <c r="Q95" s="160"/>
    </row>
    <row r="96" spans="1:17" s="150" customFormat="1" ht="13.2" hidden="1" x14ac:dyDescent="0.25">
      <c r="A96" s="165" t="s">
        <v>125</v>
      </c>
      <c r="B96" s="169">
        <v>5.7</v>
      </c>
      <c r="C96" s="169">
        <v>16.64</v>
      </c>
      <c r="D96" s="169">
        <v>18.5</v>
      </c>
      <c r="E96" s="169">
        <v>21.38</v>
      </c>
      <c r="F96" s="169">
        <v>23.69</v>
      </c>
      <c r="G96" s="169">
        <v>11.56</v>
      </c>
      <c r="H96" s="170">
        <v>13.09</v>
      </c>
      <c r="I96" s="169">
        <v>18.77</v>
      </c>
      <c r="J96" s="169">
        <v>22.1</v>
      </c>
      <c r="K96" s="169">
        <v>29.69</v>
      </c>
      <c r="L96" s="160"/>
      <c r="M96" s="160"/>
      <c r="N96" s="160"/>
      <c r="O96" s="160"/>
      <c r="P96" s="191"/>
      <c r="Q96" s="160"/>
    </row>
    <row r="97" spans="1:17" s="150" customFormat="1" ht="13.2" hidden="1" x14ac:dyDescent="0.25">
      <c r="A97" s="165" t="s">
        <v>126</v>
      </c>
      <c r="B97" s="169">
        <v>2.63</v>
      </c>
      <c r="C97" s="169">
        <v>10.66</v>
      </c>
      <c r="D97" s="169">
        <v>10.15</v>
      </c>
      <c r="E97" s="169">
        <v>11.62</v>
      </c>
      <c r="F97" s="169">
        <v>12.89</v>
      </c>
      <c r="G97" s="169">
        <v>5.96</v>
      </c>
      <c r="H97" s="170">
        <v>5.91</v>
      </c>
      <c r="I97" s="169">
        <v>8.25</v>
      </c>
      <c r="J97" s="169">
        <v>7.6</v>
      </c>
      <c r="K97" s="169">
        <v>10.039999999999999</v>
      </c>
      <c r="L97" s="160"/>
      <c r="M97" s="160"/>
      <c r="N97" s="160"/>
      <c r="O97" s="160"/>
      <c r="P97" s="191"/>
      <c r="Q97" s="160"/>
    </row>
    <row r="98" spans="1:17" s="150" customFormat="1" ht="13.2" hidden="1" x14ac:dyDescent="0.25">
      <c r="A98" s="185" t="s">
        <v>164</v>
      </c>
      <c r="B98" s="160"/>
      <c r="C98" s="160"/>
      <c r="D98" s="160"/>
      <c r="E98" s="160"/>
      <c r="F98" s="160"/>
      <c r="G98" s="160"/>
      <c r="H98" s="162"/>
      <c r="I98" s="160"/>
      <c r="J98" s="160"/>
      <c r="K98" s="160"/>
      <c r="L98" s="160"/>
      <c r="M98" s="160"/>
      <c r="N98" s="160"/>
      <c r="O98" s="160"/>
      <c r="P98" s="191"/>
      <c r="Q98" s="160"/>
    </row>
    <row r="99" spans="1:17" s="150" customFormat="1" ht="13.2" hidden="1" x14ac:dyDescent="0.25">
      <c r="A99" s="165" t="s">
        <v>124</v>
      </c>
      <c r="B99" s="177">
        <v>141</v>
      </c>
      <c r="C99" s="177">
        <v>111</v>
      </c>
      <c r="D99" s="177">
        <v>89</v>
      </c>
      <c r="E99" s="177">
        <v>99</v>
      </c>
      <c r="F99" s="177">
        <v>106</v>
      </c>
      <c r="G99" s="177">
        <v>133</v>
      </c>
      <c r="H99" s="178">
        <v>149</v>
      </c>
      <c r="I99" s="177">
        <v>165</v>
      </c>
      <c r="J99" s="177">
        <v>177</v>
      </c>
      <c r="K99" s="177">
        <v>219</v>
      </c>
      <c r="L99" s="160"/>
      <c r="M99" s="160"/>
      <c r="N99" s="160"/>
      <c r="O99" s="160"/>
      <c r="P99" s="191"/>
      <c r="Q99" s="160"/>
    </row>
    <row r="100" spans="1:17" s="150" customFormat="1" ht="13.2" hidden="1" x14ac:dyDescent="0.25">
      <c r="A100" s="165" t="s">
        <v>157</v>
      </c>
      <c r="B100" s="173">
        <v>0.2</v>
      </c>
      <c r="C100" s="173">
        <v>0.3</v>
      </c>
      <c r="D100" s="173">
        <v>0.3</v>
      </c>
      <c r="E100" s="173">
        <v>0.2</v>
      </c>
      <c r="F100" s="173">
        <v>0.2</v>
      </c>
      <c r="G100" s="173">
        <v>0.2</v>
      </c>
      <c r="H100" s="174">
        <v>0.2</v>
      </c>
      <c r="I100" s="173">
        <v>0.2</v>
      </c>
      <c r="J100" s="173">
        <v>0.2</v>
      </c>
      <c r="K100" s="173">
        <v>0.1</v>
      </c>
      <c r="L100" s="160"/>
      <c r="M100" s="160"/>
      <c r="N100" s="160"/>
      <c r="O100" s="160"/>
      <c r="P100" s="191"/>
      <c r="Q100" s="160"/>
    </row>
    <row r="101" spans="1:17" s="150" customFormat="1" ht="13.2" hidden="1" x14ac:dyDescent="0.25">
      <c r="A101" s="165" t="s">
        <v>125</v>
      </c>
      <c r="B101" s="169">
        <v>4.16</v>
      </c>
      <c r="C101" s="169">
        <v>14.43</v>
      </c>
      <c r="D101" s="169">
        <v>10.94</v>
      </c>
      <c r="E101" s="169">
        <v>10.85</v>
      </c>
      <c r="F101" s="169">
        <v>11.91</v>
      </c>
      <c r="G101" s="169">
        <v>11.43</v>
      </c>
      <c r="H101" s="170">
        <v>9.74</v>
      </c>
      <c r="I101" s="169">
        <v>9.8699999999999992</v>
      </c>
      <c r="J101" s="169">
        <v>14.61</v>
      </c>
      <c r="K101" s="169">
        <v>16.43</v>
      </c>
      <c r="L101" s="160"/>
      <c r="M101" s="160"/>
      <c r="N101" s="160"/>
      <c r="O101" s="160"/>
      <c r="P101" s="191"/>
      <c r="Q101" s="160"/>
    </row>
    <row r="102" spans="1:17" s="150" customFormat="1" ht="13.2" hidden="1" x14ac:dyDescent="0.25">
      <c r="A102" s="165" t="s">
        <v>126</v>
      </c>
      <c r="B102" s="169">
        <v>2.94</v>
      </c>
      <c r="C102" s="169">
        <v>12.99</v>
      </c>
      <c r="D102" s="169">
        <v>12.23</v>
      </c>
      <c r="E102" s="169">
        <v>10.96</v>
      </c>
      <c r="F102" s="169">
        <v>11.27</v>
      </c>
      <c r="G102" s="169">
        <v>8.58</v>
      </c>
      <c r="H102" s="170">
        <v>6.54</v>
      </c>
      <c r="I102" s="169">
        <v>5.97</v>
      </c>
      <c r="J102" s="169">
        <v>8.23</v>
      </c>
      <c r="K102" s="169">
        <v>7.51</v>
      </c>
      <c r="L102" s="160"/>
      <c r="M102" s="160"/>
      <c r="N102" s="160"/>
      <c r="O102" s="160"/>
      <c r="P102" s="191"/>
      <c r="Q102" s="160"/>
    </row>
    <row r="103" spans="1:17" s="150" customFormat="1" ht="13.2" hidden="1" x14ac:dyDescent="0.25">
      <c r="A103" s="185" t="s">
        <v>165</v>
      </c>
      <c r="B103" s="160"/>
      <c r="C103" s="160"/>
      <c r="D103" s="160"/>
      <c r="E103" s="160"/>
      <c r="F103" s="160"/>
      <c r="G103" s="160"/>
      <c r="H103" s="162"/>
      <c r="I103" s="160"/>
      <c r="J103" s="160"/>
      <c r="K103" s="160"/>
      <c r="L103" s="160"/>
      <c r="M103" s="160"/>
      <c r="N103" s="160"/>
      <c r="O103" s="160"/>
      <c r="P103" s="191"/>
      <c r="Q103" s="160"/>
    </row>
    <row r="104" spans="1:17" s="150" customFormat="1" ht="13.2" hidden="1" x14ac:dyDescent="0.25">
      <c r="A104" s="165" t="s">
        <v>124</v>
      </c>
      <c r="B104" s="177">
        <v>214</v>
      </c>
      <c r="C104" s="177">
        <v>160</v>
      </c>
      <c r="D104" s="177">
        <v>127</v>
      </c>
      <c r="E104" s="177">
        <v>144</v>
      </c>
      <c r="F104" s="177">
        <v>219</v>
      </c>
      <c r="G104" s="177">
        <v>197</v>
      </c>
      <c r="H104" s="178">
        <v>217</v>
      </c>
      <c r="I104" s="177">
        <v>233</v>
      </c>
      <c r="J104" s="177">
        <v>326</v>
      </c>
      <c r="K104" s="177">
        <v>311</v>
      </c>
      <c r="L104" s="160"/>
      <c r="M104" s="160"/>
      <c r="N104" s="160"/>
      <c r="O104" s="160"/>
      <c r="P104" s="191"/>
      <c r="Q104" s="160"/>
    </row>
    <row r="105" spans="1:17" s="150" customFormat="1" ht="13.2" hidden="1" x14ac:dyDescent="0.25">
      <c r="A105" s="165" t="s">
        <v>157</v>
      </c>
      <c r="B105" s="173">
        <v>0.3</v>
      </c>
      <c r="C105" s="173">
        <v>0.5</v>
      </c>
      <c r="D105" s="173">
        <v>0.4</v>
      </c>
      <c r="E105" s="173">
        <v>0.3</v>
      </c>
      <c r="F105" s="173">
        <v>0.4</v>
      </c>
      <c r="G105" s="173">
        <v>0.3</v>
      </c>
      <c r="H105" s="174">
        <v>0.3</v>
      </c>
      <c r="I105" s="173">
        <v>0.3</v>
      </c>
      <c r="J105" s="173">
        <v>0.3</v>
      </c>
      <c r="K105" s="173">
        <v>0.2</v>
      </c>
      <c r="L105" s="160"/>
      <c r="M105" s="160"/>
      <c r="N105" s="160"/>
      <c r="O105" s="160"/>
      <c r="P105" s="191"/>
      <c r="Q105" s="160"/>
    </row>
    <row r="106" spans="1:17" s="150" customFormat="1" ht="13.2" hidden="1" x14ac:dyDescent="0.25">
      <c r="A106" s="165" t="s">
        <v>125</v>
      </c>
      <c r="B106" s="169">
        <v>7.72</v>
      </c>
      <c r="C106" s="169">
        <v>16.68</v>
      </c>
      <c r="D106" s="169">
        <v>11.68</v>
      </c>
      <c r="E106" s="169">
        <v>17.95</v>
      </c>
      <c r="F106" s="169">
        <v>30.07</v>
      </c>
      <c r="G106" s="169">
        <v>17.04</v>
      </c>
      <c r="H106" s="170">
        <v>16.57</v>
      </c>
      <c r="I106" s="169">
        <v>14.22</v>
      </c>
      <c r="J106" s="169">
        <v>34.380000000000003</v>
      </c>
      <c r="K106" s="169">
        <v>23.38</v>
      </c>
      <c r="L106" s="160"/>
      <c r="M106" s="160"/>
      <c r="N106" s="160"/>
      <c r="O106" s="160"/>
      <c r="P106" s="191"/>
      <c r="Q106" s="160"/>
    </row>
    <row r="107" spans="1:17" s="150" customFormat="1" ht="13.2" hidden="1" x14ac:dyDescent="0.25">
      <c r="A107" s="165" t="s">
        <v>126</v>
      </c>
      <c r="B107" s="169">
        <v>3.61</v>
      </c>
      <c r="C107" s="169">
        <v>10.41</v>
      </c>
      <c r="D107" s="169">
        <v>9.1999999999999993</v>
      </c>
      <c r="E107" s="169">
        <v>12.5</v>
      </c>
      <c r="F107" s="169">
        <v>13.74</v>
      </c>
      <c r="G107" s="169">
        <v>8.65</v>
      </c>
      <c r="H107" s="170">
        <v>7.64</v>
      </c>
      <c r="I107" s="169">
        <v>6.11</v>
      </c>
      <c r="J107" s="169">
        <v>10.55</v>
      </c>
      <c r="K107" s="169">
        <v>7.52</v>
      </c>
      <c r="L107" s="160"/>
      <c r="M107" s="160"/>
      <c r="N107" s="160"/>
      <c r="O107" s="160"/>
      <c r="P107" s="191"/>
      <c r="Q107" s="160"/>
    </row>
    <row r="108" spans="1:17" s="150" customFormat="1" ht="13.2" hidden="1" x14ac:dyDescent="0.25">
      <c r="A108" s="185" t="s">
        <v>166</v>
      </c>
      <c r="B108" s="160"/>
      <c r="C108" s="160"/>
      <c r="D108" s="160"/>
      <c r="E108" s="160"/>
      <c r="F108" s="160"/>
      <c r="G108" s="160"/>
      <c r="H108" s="162"/>
      <c r="I108" s="160"/>
      <c r="J108" s="160"/>
      <c r="K108" s="160"/>
      <c r="L108" s="160"/>
      <c r="M108" s="160"/>
      <c r="N108" s="160"/>
      <c r="O108" s="160"/>
      <c r="P108" s="191"/>
      <c r="Q108" s="160"/>
    </row>
    <row r="109" spans="1:17" s="150" customFormat="1" ht="13.2" hidden="1" x14ac:dyDescent="0.25">
      <c r="A109" s="165" t="s">
        <v>124</v>
      </c>
      <c r="B109" s="177">
        <v>184</v>
      </c>
      <c r="C109" s="177">
        <v>131</v>
      </c>
      <c r="D109" s="177">
        <v>102</v>
      </c>
      <c r="E109" s="177">
        <v>133</v>
      </c>
      <c r="F109" s="177">
        <v>153</v>
      </c>
      <c r="G109" s="177">
        <v>199</v>
      </c>
      <c r="H109" s="178">
        <v>182</v>
      </c>
      <c r="I109" s="177">
        <v>205</v>
      </c>
      <c r="J109" s="177">
        <v>249</v>
      </c>
      <c r="K109" s="177">
        <v>288</v>
      </c>
      <c r="L109" s="160"/>
      <c r="M109" s="160"/>
      <c r="N109" s="160"/>
      <c r="O109" s="160"/>
      <c r="P109" s="191"/>
      <c r="Q109" s="160"/>
    </row>
    <row r="110" spans="1:17" s="150" customFormat="1" ht="13.2" hidden="1" x14ac:dyDescent="0.25">
      <c r="A110" s="165" t="s">
        <v>157</v>
      </c>
      <c r="B110" s="173">
        <v>0.2</v>
      </c>
      <c r="C110" s="173">
        <v>0.4</v>
      </c>
      <c r="D110" s="173">
        <v>0.3</v>
      </c>
      <c r="E110" s="173">
        <v>0.3</v>
      </c>
      <c r="F110" s="173">
        <v>0.3</v>
      </c>
      <c r="G110" s="173">
        <v>0.3</v>
      </c>
      <c r="H110" s="174">
        <v>0.3</v>
      </c>
      <c r="I110" s="173">
        <v>0.2</v>
      </c>
      <c r="J110" s="173">
        <v>0.2</v>
      </c>
      <c r="K110" s="173">
        <v>0.2</v>
      </c>
      <c r="L110" s="160"/>
      <c r="M110" s="160"/>
      <c r="N110" s="160"/>
      <c r="O110" s="160"/>
      <c r="P110" s="191"/>
      <c r="Q110" s="160"/>
    </row>
    <row r="111" spans="1:17" s="150" customFormat="1" ht="13.2" hidden="1" x14ac:dyDescent="0.25">
      <c r="A111" s="165" t="s">
        <v>125</v>
      </c>
      <c r="B111" s="169">
        <v>8.26</v>
      </c>
      <c r="C111" s="169">
        <v>21.36</v>
      </c>
      <c r="D111" s="169">
        <v>13.29</v>
      </c>
      <c r="E111" s="169">
        <v>16.89</v>
      </c>
      <c r="F111" s="169">
        <v>18.829999999999998</v>
      </c>
      <c r="G111" s="169">
        <v>41.05</v>
      </c>
      <c r="H111" s="170">
        <v>16.21</v>
      </c>
      <c r="I111" s="169">
        <v>14.73</v>
      </c>
      <c r="J111" s="169">
        <v>18.59</v>
      </c>
      <c r="K111" s="169">
        <v>26.51</v>
      </c>
      <c r="L111" s="160"/>
      <c r="M111" s="160"/>
      <c r="N111" s="160"/>
      <c r="O111" s="160"/>
      <c r="P111" s="191"/>
      <c r="Q111" s="160"/>
    </row>
    <row r="112" spans="1:17" s="150" customFormat="1" ht="13.2" hidden="1" x14ac:dyDescent="0.25">
      <c r="A112" s="165" t="s">
        <v>126</v>
      </c>
      <c r="B112" s="169">
        <v>4.49</v>
      </c>
      <c r="C112" s="169">
        <v>16.27</v>
      </c>
      <c r="D112" s="169">
        <v>13.04</v>
      </c>
      <c r="E112" s="169">
        <v>12.74</v>
      </c>
      <c r="F112" s="169">
        <v>12.29</v>
      </c>
      <c r="G112" s="169">
        <v>20.63</v>
      </c>
      <c r="H112" s="170">
        <v>8.92</v>
      </c>
      <c r="I112" s="169">
        <v>7.18</v>
      </c>
      <c r="J112" s="169">
        <v>7.45</v>
      </c>
      <c r="K112" s="169">
        <v>9.2200000000000006</v>
      </c>
      <c r="L112" s="160"/>
      <c r="M112" s="160"/>
      <c r="N112" s="160"/>
      <c r="O112" s="160"/>
      <c r="P112" s="191"/>
      <c r="Q112" s="160"/>
    </row>
    <row r="113" spans="1:17" s="150" customFormat="1" ht="13.2" hidden="1" x14ac:dyDescent="0.25">
      <c r="A113" s="185" t="s">
        <v>167</v>
      </c>
      <c r="B113" s="160"/>
      <c r="C113" s="160"/>
      <c r="D113" s="160"/>
      <c r="E113" s="160"/>
      <c r="F113" s="160"/>
      <c r="G113" s="160"/>
      <c r="H113" s="162"/>
      <c r="I113" s="160"/>
      <c r="J113" s="160"/>
      <c r="K113" s="160"/>
      <c r="L113" s="160"/>
      <c r="M113" s="160"/>
      <c r="N113" s="160"/>
      <c r="O113" s="160"/>
      <c r="P113" s="191"/>
      <c r="Q113" s="160"/>
    </row>
    <row r="114" spans="1:17" s="150" customFormat="1" ht="13.2" hidden="1" x14ac:dyDescent="0.25">
      <c r="A114" s="165" t="s">
        <v>124</v>
      </c>
      <c r="B114" s="177">
        <v>99</v>
      </c>
      <c r="C114" s="177">
        <v>75</v>
      </c>
      <c r="D114" s="177">
        <v>56</v>
      </c>
      <c r="E114" s="177">
        <v>66</v>
      </c>
      <c r="F114" s="177">
        <v>86</v>
      </c>
      <c r="G114" s="177">
        <v>91</v>
      </c>
      <c r="H114" s="178">
        <v>94</v>
      </c>
      <c r="I114" s="177">
        <v>111</v>
      </c>
      <c r="J114" s="177">
        <v>152</v>
      </c>
      <c r="K114" s="177">
        <v>162</v>
      </c>
      <c r="L114" s="160"/>
      <c r="M114" s="160"/>
      <c r="N114" s="160"/>
      <c r="O114" s="160"/>
      <c r="P114" s="191"/>
      <c r="Q114" s="160"/>
    </row>
    <row r="115" spans="1:17" s="150" customFormat="1" ht="13.2" hidden="1" x14ac:dyDescent="0.25">
      <c r="A115" s="165" t="s">
        <v>157</v>
      </c>
      <c r="B115" s="173">
        <v>0.1</v>
      </c>
      <c r="C115" s="173">
        <v>0.2</v>
      </c>
      <c r="D115" s="173">
        <v>0.2</v>
      </c>
      <c r="E115" s="173">
        <v>0.1</v>
      </c>
      <c r="F115" s="173">
        <v>0.2</v>
      </c>
      <c r="G115" s="173">
        <v>0.2</v>
      </c>
      <c r="H115" s="174">
        <v>0.1</v>
      </c>
      <c r="I115" s="173">
        <v>0.1</v>
      </c>
      <c r="J115" s="173">
        <v>0.1</v>
      </c>
      <c r="K115" s="173">
        <v>0.1</v>
      </c>
      <c r="L115" s="160"/>
      <c r="M115" s="160"/>
      <c r="N115" s="160"/>
      <c r="O115" s="160"/>
      <c r="P115" s="191"/>
      <c r="Q115" s="160"/>
    </row>
    <row r="116" spans="1:17" s="150" customFormat="1" ht="13.2" hidden="1" x14ac:dyDescent="0.25">
      <c r="A116" s="165" t="s">
        <v>125</v>
      </c>
      <c r="B116" s="169">
        <v>1.75</v>
      </c>
      <c r="C116" s="169">
        <v>5.72</v>
      </c>
      <c r="D116" s="169">
        <v>6.27</v>
      </c>
      <c r="E116" s="169">
        <v>6.11</v>
      </c>
      <c r="F116" s="169">
        <v>10.53</v>
      </c>
      <c r="G116" s="169">
        <v>6.56</v>
      </c>
      <c r="H116" s="170">
        <v>4.1500000000000004</v>
      </c>
      <c r="I116" s="169">
        <v>6</v>
      </c>
      <c r="J116" s="169">
        <v>7.31</v>
      </c>
      <c r="K116" s="169">
        <v>7.24</v>
      </c>
      <c r="L116" s="160"/>
      <c r="M116" s="160"/>
      <c r="N116" s="160"/>
      <c r="O116" s="160"/>
      <c r="P116" s="191"/>
      <c r="Q116" s="160"/>
    </row>
    <row r="117" spans="1:17" s="150" customFormat="1" ht="13.2" hidden="1" x14ac:dyDescent="0.25">
      <c r="A117" s="165" t="s">
        <v>126</v>
      </c>
      <c r="B117" s="169">
        <v>1.76</v>
      </c>
      <c r="C117" s="169">
        <v>7.62</v>
      </c>
      <c r="D117" s="169">
        <v>11.24</v>
      </c>
      <c r="E117" s="169">
        <v>9.2200000000000006</v>
      </c>
      <c r="F117" s="169">
        <v>12.29</v>
      </c>
      <c r="G117" s="169">
        <v>7.22</v>
      </c>
      <c r="H117" s="170">
        <v>4.4400000000000004</v>
      </c>
      <c r="I117" s="169">
        <v>5.38</v>
      </c>
      <c r="J117" s="169">
        <v>4.82</v>
      </c>
      <c r="K117" s="169">
        <v>4.4800000000000004</v>
      </c>
      <c r="L117" s="160"/>
      <c r="M117" s="160"/>
      <c r="N117" s="160"/>
      <c r="O117" s="160"/>
      <c r="P117" s="191"/>
      <c r="Q117" s="160"/>
    </row>
    <row r="118" spans="1:17" s="150" customFormat="1" ht="13.2" hidden="1" x14ac:dyDescent="0.25">
      <c r="A118" s="179" t="s">
        <v>168</v>
      </c>
      <c r="B118" s="160"/>
      <c r="C118" s="160"/>
      <c r="D118" s="160"/>
      <c r="E118" s="160"/>
      <c r="F118" s="160"/>
      <c r="G118" s="160"/>
      <c r="H118" s="162"/>
      <c r="I118" s="160"/>
      <c r="J118" s="160"/>
      <c r="K118" s="160"/>
      <c r="L118" s="160"/>
      <c r="M118" s="160"/>
      <c r="N118" s="160"/>
      <c r="O118" s="160"/>
      <c r="P118" s="191"/>
      <c r="Q118" s="160"/>
    </row>
    <row r="119" spans="1:17" s="150" customFormat="1" ht="13.2" hidden="1" x14ac:dyDescent="0.25">
      <c r="A119" s="165" t="s">
        <v>124</v>
      </c>
      <c r="B119" s="177">
        <v>602</v>
      </c>
      <c r="C119" s="177">
        <v>393</v>
      </c>
      <c r="D119" s="177">
        <v>363</v>
      </c>
      <c r="E119" s="177">
        <v>459</v>
      </c>
      <c r="F119" s="177">
        <v>495</v>
      </c>
      <c r="G119" s="177">
        <v>540</v>
      </c>
      <c r="H119" s="178">
        <v>644</v>
      </c>
      <c r="I119" s="177">
        <v>690</v>
      </c>
      <c r="J119" s="177">
        <v>834</v>
      </c>
      <c r="K119" s="177">
        <v>932</v>
      </c>
      <c r="L119" s="160"/>
      <c r="M119" s="160"/>
      <c r="N119" s="160"/>
      <c r="O119" s="160"/>
      <c r="P119" s="191"/>
      <c r="Q119" s="160"/>
    </row>
    <row r="120" spans="1:17" s="150" customFormat="1" ht="13.2" hidden="1" x14ac:dyDescent="0.25">
      <c r="A120" s="165" t="s">
        <v>157</v>
      </c>
      <c r="B120" s="173">
        <v>0.8</v>
      </c>
      <c r="C120" s="173">
        <v>1.2</v>
      </c>
      <c r="D120" s="173">
        <v>1</v>
      </c>
      <c r="E120" s="173">
        <v>1</v>
      </c>
      <c r="F120" s="173">
        <v>1</v>
      </c>
      <c r="G120" s="173">
        <v>0.9</v>
      </c>
      <c r="H120" s="174">
        <v>0.9</v>
      </c>
      <c r="I120" s="173">
        <v>0.8</v>
      </c>
      <c r="J120" s="173">
        <v>0.7</v>
      </c>
      <c r="K120" s="173">
        <v>0.5</v>
      </c>
      <c r="L120" s="160"/>
      <c r="M120" s="160"/>
      <c r="N120" s="160"/>
      <c r="O120" s="160"/>
      <c r="P120" s="191"/>
      <c r="Q120" s="160"/>
    </row>
    <row r="121" spans="1:17" s="150" customFormat="1" ht="13.2" hidden="1" x14ac:dyDescent="0.25">
      <c r="A121" s="165" t="s">
        <v>125</v>
      </c>
      <c r="B121" s="169">
        <v>11.59</v>
      </c>
      <c r="C121" s="169">
        <v>23.11</v>
      </c>
      <c r="D121" s="169">
        <v>18.98</v>
      </c>
      <c r="E121" s="169">
        <v>35.71</v>
      </c>
      <c r="F121" s="169">
        <v>35.47</v>
      </c>
      <c r="G121" s="169">
        <v>26.15</v>
      </c>
      <c r="H121" s="170">
        <v>31.74</v>
      </c>
      <c r="I121" s="169">
        <v>20.7</v>
      </c>
      <c r="J121" s="169">
        <v>37.65</v>
      </c>
      <c r="K121" s="169">
        <v>36.159999999999997</v>
      </c>
      <c r="L121" s="160"/>
      <c r="M121" s="160"/>
      <c r="N121" s="160"/>
      <c r="O121" s="160"/>
      <c r="P121" s="191"/>
      <c r="Q121" s="160"/>
    </row>
    <row r="122" spans="1:17" s="150" customFormat="1" ht="13.2" hidden="1" x14ac:dyDescent="0.25">
      <c r="A122" s="165" t="s">
        <v>126</v>
      </c>
      <c r="B122" s="169">
        <v>1.93</v>
      </c>
      <c r="C122" s="169">
        <v>5.87</v>
      </c>
      <c r="D122" s="169">
        <v>5.22</v>
      </c>
      <c r="E122" s="169">
        <v>7.79</v>
      </c>
      <c r="F122" s="169">
        <v>7.16</v>
      </c>
      <c r="G122" s="169">
        <v>4.8499999999999996</v>
      </c>
      <c r="H122" s="170">
        <v>4.93</v>
      </c>
      <c r="I122" s="169">
        <v>3</v>
      </c>
      <c r="J122" s="169">
        <v>4.5199999999999996</v>
      </c>
      <c r="K122" s="169">
        <v>3.88</v>
      </c>
      <c r="L122" s="160"/>
      <c r="M122" s="160"/>
      <c r="N122" s="160"/>
      <c r="O122" s="160"/>
      <c r="P122" s="191"/>
      <c r="Q122" s="160"/>
    </row>
    <row r="123" spans="1:17" s="150" customFormat="1" ht="13.2" hidden="1" x14ac:dyDescent="0.25">
      <c r="A123" s="185" t="s">
        <v>169</v>
      </c>
      <c r="B123" s="160"/>
      <c r="C123" s="160"/>
      <c r="D123" s="160"/>
      <c r="E123" s="160"/>
      <c r="F123" s="160"/>
      <c r="G123" s="160"/>
      <c r="H123" s="162"/>
      <c r="I123" s="160"/>
      <c r="J123" s="160"/>
      <c r="K123" s="160"/>
      <c r="L123" s="160"/>
      <c r="M123" s="160"/>
      <c r="N123" s="160"/>
      <c r="O123" s="160"/>
      <c r="P123" s="191"/>
      <c r="Q123" s="160"/>
    </row>
    <row r="124" spans="1:17" s="150" customFormat="1" ht="13.2" hidden="1" x14ac:dyDescent="0.25">
      <c r="A124" s="165" t="s">
        <v>124</v>
      </c>
      <c r="B124" s="177">
        <v>149</v>
      </c>
      <c r="C124" s="177">
        <v>110</v>
      </c>
      <c r="D124" s="177">
        <v>98</v>
      </c>
      <c r="E124" s="177">
        <v>114</v>
      </c>
      <c r="F124" s="177">
        <v>137</v>
      </c>
      <c r="G124" s="177">
        <v>127</v>
      </c>
      <c r="H124" s="178">
        <v>154</v>
      </c>
      <c r="I124" s="177">
        <v>167</v>
      </c>
      <c r="J124" s="177">
        <v>205</v>
      </c>
      <c r="K124" s="177">
        <v>228</v>
      </c>
      <c r="L124" s="160"/>
      <c r="M124" s="160"/>
      <c r="N124" s="160"/>
      <c r="O124" s="160"/>
      <c r="P124" s="191"/>
      <c r="Q124" s="160"/>
    </row>
    <row r="125" spans="1:17" s="150" customFormat="1" ht="13.2" hidden="1" x14ac:dyDescent="0.25">
      <c r="A125" s="165" t="s">
        <v>157</v>
      </c>
      <c r="B125" s="173">
        <v>0.2</v>
      </c>
      <c r="C125" s="173">
        <v>0.3</v>
      </c>
      <c r="D125" s="173">
        <v>0.3</v>
      </c>
      <c r="E125" s="173">
        <v>0.2</v>
      </c>
      <c r="F125" s="173">
        <v>0.3</v>
      </c>
      <c r="G125" s="173">
        <v>0.2</v>
      </c>
      <c r="H125" s="174">
        <v>0.2</v>
      </c>
      <c r="I125" s="173">
        <v>0.2</v>
      </c>
      <c r="J125" s="173">
        <v>0.2</v>
      </c>
      <c r="K125" s="173">
        <v>0.1</v>
      </c>
      <c r="L125" s="160"/>
      <c r="M125" s="160"/>
      <c r="N125" s="160"/>
      <c r="O125" s="160"/>
      <c r="P125" s="191"/>
      <c r="Q125" s="160"/>
    </row>
    <row r="126" spans="1:17" s="150" customFormat="1" ht="13.2" hidden="1" x14ac:dyDescent="0.25">
      <c r="A126" s="165" t="s">
        <v>125</v>
      </c>
      <c r="B126" s="169">
        <v>3.16</v>
      </c>
      <c r="C126" s="169">
        <v>9.8000000000000007</v>
      </c>
      <c r="D126" s="169">
        <v>7.77</v>
      </c>
      <c r="E126" s="169">
        <v>9.52</v>
      </c>
      <c r="F126" s="169">
        <v>12.6</v>
      </c>
      <c r="G126" s="169">
        <v>8.5500000000000007</v>
      </c>
      <c r="H126" s="170">
        <v>7.53</v>
      </c>
      <c r="I126" s="169">
        <v>6.86</v>
      </c>
      <c r="J126" s="169">
        <v>14.07</v>
      </c>
      <c r="K126" s="169">
        <v>9.3000000000000007</v>
      </c>
      <c r="L126" s="160"/>
      <c r="M126" s="160"/>
      <c r="N126" s="160"/>
      <c r="O126" s="160"/>
      <c r="P126" s="191"/>
      <c r="Q126" s="160"/>
    </row>
    <row r="127" spans="1:17" s="150" customFormat="1" ht="13.2" hidden="1" x14ac:dyDescent="0.25">
      <c r="A127" s="165" t="s">
        <v>126</v>
      </c>
      <c r="B127" s="169">
        <v>2.11</v>
      </c>
      <c r="C127" s="169">
        <v>8.91</v>
      </c>
      <c r="D127" s="169">
        <v>7.93</v>
      </c>
      <c r="E127" s="169">
        <v>8.32</v>
      </c>
      <c r="F127" s="169">
        <v>9.2100000000000009</v>
      </c>
      <c r="G127" s="169">
        <v>6.74</v>
      </c>
      <c r="H127" s="170">
        <v>4.9000000000000004</v>
      </c>
      <c r="I127" s="169">
        <v>4.12</v>
      </c>
      <c r="J127" s="169">
        <v>6.85</v>
      </c>
      <c r="K127" s="169">
        <v>4.07</v>
      </c>
      <c r="L127" s="160"/>
      <c r="M127" s="160"/>
      <c r="N127" s="160"/>
      <c r="O127" s="160"/>
      <c r="P127" s="191"/>
      <c r="Q127" s="160"/>
    </row>
    <row r="128" spans="1:17" s="150" customFormat="1" ht="13.2" hidden="1" x14ac:dyDescent="0.25">
      <c r="A128" s="185" t="s">
        <v>170</v>
      </c>
      <c r="B128" s="160"/>
      <c r="C128" s="160"/>
      <c r="D128" s="160"/>
      <c r="E128" s="160"/>
      <c r="F128" s="160"/>
      <c r="G128" s="160"/>
      <c r="H128" s="162"/>
      <c r="I128" s="160"/>
      <c r="J128" s="160"/>
      <c r="K128" s="160"/>
      <c r="L128" s="160"/>
      <c r="M128" s="160"/>
      <c r="N128" s="160"/>
      <c r="O128" s="160"/>
      <c r="P128" s="191"/>
      <c r="Q128" s="160"/>
    </row>
    <row r="129" spans="1:17" s="150" customFormat="1" ht="13.2" hidden="1" x14ac:dyDescent="0.25">
      <c r="A129" s="165" t="s">
        <v>124</v>
      </c>
      <c r="B129" s="177">
        <v>452</v>
      </c>
      <c r="C129" s="177">
        <v>283</v>
      </c>
      <c r="D129" s="177">
        <v>265</v>
      </c>
      <c r="E129" s="177">
        <v>344</v>
      </c>
      <c r="F129" s="177">
        <v>358</v>
      </c>
      <c r="G129" s="177">
        <v>413</v>
      </c>
      <c r="H129" s="178">
        <v>491</v>
      </c>
      <c r="I129" s="177">
        <v>524</v>
      </c>
      <c r="J129" s="177">
        <v>628</v>
      </c>
      <c r="K129" s="177">
        <v>704</v>
      </c>
      <c r="L129" s="160"/>
      <c r="M129" s="160"/>
      <c r="N129" s="160"/>
      <c r="O129" s="160"/>
      <c r="P129" s="191"/>
      <c r="Q129" s="160"/>
    </row>
    <row r="130" spans="1:17" s="150" customFormat="1" ht="13.2" hidden="1" x14ac:dyDescent="0.25">
      <c r="A130" s="165" t="s">
        <v>157</v>
      </c>
      <c r="B130" s="173">
        <v>0.6</v>
      </c>
      <c r="C130" s="173">
        <v>0.9</v>
      </c>
      <c r="D130" s="173">
        <v>0.7</v>
      </c>
      <c r="E130" s="173">
        <v>0.7</v>
      </c>
      <c r="F130" s="173">
        <v>0.7</v>
      </c>
      <c r="G130" s="173">
        <v>0.7</v>
      </c>
      <c r="H130" s="174">
        <v>0.7</v>
      </c>
      <c r="I130" s="173">
        <v>0.6</v>
      </c>
      <c r="J130" s="173">
        <v>0.5</v>
      </c>
      <c r="K130" s="173">
        <v>0.4</v>
      </c>
      <c r="L130" s="160"/>
      <c r="M130" s="160"/>
      <c r="N130" s="160"/>
      <c r="O130" s="160"/>
      <c r="P130" s="191"/>
      <c r="Q130" s="160"/>
    </row>
    <row r="131" spans="1:17" s="150" customFormat="1" ht="13.2" hidden="1" x14ac:dyDescent="0.25">
      <c r="A131" s="165" t="s">
        <v>125</v>
      </c>
      <c r="B131" s="169">
        <v>10.37</v>
      </c>
      <c r="C131" s="169">
        <v>16.39</v>
      </c>
      <c r="D131" s="169">
        <v>15.2</v>
      </c>
      <c r="E131" s="169">
        <v>29.67</v>
      </c>
      <c r="F131" s="169">
        <v>27.48</v>
      </c>
      <c r="G131" s="169">
        <v>22.76</v>
      </c>
      <c r="H131" s="170">
        <v>27.4</v>
      </c>
      <c r="I131" s="169">
        <v>17.53</v>
      </c>
      <c r="J131" s="169">
        <v>36.450000000000003</v>
      </c>
      <c r="K131" s="169">
        <v>32.74</v>
      </c>
      <c r="L131" s="160"/>
      <c r="M131" s="160"/>
      <c r="N131" s="160"/>
      <c r="O131" s="160"/>
      <c r="P131" s="191"/>
      <c r="Q131" s="160"/>
    </row>
    <row r="132" spans="1:17" s="150" customFormat="1" ht="13.2" hidden="1" x14ac:dyDescent="0.25">
      <c r="A132" s="165" t="s">
        <v>126</v>
      </c>
      <c r="B132" s="169">
        <v>2.29</v>
      </c>
      <c r="C132" s="169">
        <v>5.78</v>
      </c>
      <c r="D132" s="169">
        <v>5.73</v>
      </c>
      <c r="E132" s="169">
        <v>8.6199999999999992</v>
      </c>
      <c r="F132" s="169">
        <v>7.67</v>
      </c>
      <c r="G132" s="169">
        <v>5.52</v>
      </c>
      <c r="H132" s="170">
        <v>5.59</v>
      </c>
      <c r="I132" s="169">
        <v>3.35</v>
      </c>
      <c r="J132" s="169">
        <v>5.8</v>
      </c>
      <c r="K132" s="169">
        <v>4.6500000000000004</v>
      </c>
      <c r="L132" s="160"/>
      <c r="M132" s="160"/>
      <c r="N132" s="160"/>
      <c r="O132" s="160"/>
      <c r="P132" s="191"/>
      <c r="Q132" s="160"/>
    </row>
    <row r="133" spans="1:17" s="150" customFormat="1" ht="13.2" hidden="1" x14ac:dyDescent="0.25">
      <c r="A133" s="179" t="s">
        <v>171</v>
      </c>
      <c r="B133" s="160"/>
      <c r="C133" s="160"/>
      <c r="D133" s="160"/>
      <c r="E133" s="160"/>
      <c r="F133" s="160"/>
      <c r="G133" s="160"/>
      <c r="H133" s="162"/>
      <c r="I133" s="160"/>
      <c r="J133" s="160"/>
      <c r="K133" s="160"/>
      <c r="L133" s="160"/>
      <c r="M133" s="160"/>
      <c r="N133" s="160"/>
      <c r="O133" s="160"/>
      <c r="P133" s="191"/>
      <c r="Q133" s="160"/>
    </row>
    <row r="134" spans="1:17" s="150" customFormat="1" ht="13.2" hidden="1" x14ac:dyDescent="0.25">
      <c r="A134" s="165" t="s">
        <v>124</v>
      </c>
      <c r="B134" s="177">
        <v>988</v>
      </c>
      <c r="C134" s="177">
        <v>679</v>
      </c>
      <c r="D134" s="177">
        <v>571</v>
      </c>
      <c r="E134" s="177">
        <v>728</v>
      </c>
      <c r="F134" s="177">
        <v>730</v>
      </c>
      <c r="G134" s="177">
        <v>919</v>
      </c>
      <c r="H134" s="178">
        <v>967</v>
      </c>
      <c r="I134" s="158">
        <v>1170</v>
      </c>
      <c r="J134" s="158">
        <v>1382</v>
      </c>
      <c r="K134" s="158">
        <v>1641</v>
      </c>
      <c r="L134" s="160"/>
      <c r="M134" s="160"/>
      <c r="N134" s="160"/>
      <c r="O134" s="160"/>
      <c r="P134" s="191"/>
      <c r="Q134" s="160"/>
    </row>
    <row r="135" spans="1:17" s="150" customFormat="1" ht="13.2" hidden="1" x14ac:dyDescent="0.25">
      <c r="A135" s="165" t="s">
        <v>157</v>
      </c>
      <c r="B135" s="173">
        <v>1.3</v>
      </c>
      <c r="C135" s="173">
        <v>2.1</v>
      </c>
      <c r="D135" s="173">
        <v>1.6</v>
      </c>
      <c r="E135" s="173">
        <v>1.5</v>
      </c>
      <c r="F135" s="173">
        <v>1.5</v>
      </c>
      <c r="G135" s="173">
        <v>1.5</v>
      </c>
      <c r="H135" s="174">
        <v>1.3</v>
      </c>
      <c r="I135" s="173">
        <v>1.3</v>
      </c>
      <c r="J135" s="173">
        <v>1.2</v>
      </c>
      <c r="K135" s="173">
        <v>0.9</v>
      </c>
      <c r="L135" s="160"/>
      <c r="M135" s="160"/>
      <c r="N135" s="160"/>
      <c r="O135" s="160"/>
      <c r="P135" s="191"/>
      <c r="Q135" s="160"/>
    </row>
    <row r="136" spans="1:17" s="150" customFormat="1" ht="13.2" hidden="1" x14ac:dyDescent="0.25">
      <c r="A136" s="165" t="s">
        <v>125</v>
      </c>
      <c r="B136" s="169">
        <v>15.53</v>
      </c>
      <c r="C136" s="169">
        <v>40.450000000000003</v>
      </c>
      <c r="D136" s="169">
        <v>34.43</v>
      </c>
      <c r="E136" s="169">
        <v>58</v>
      </c>
      <c r="F136" s="169">
        <v>54.04</v>
      </c>
      <c r="G136" s="169">
        <v>34.57</v>
      </c>
      <c r="H136" s="170">
        <v>45.18</v>
      </c>
      <c r="I136" s="169">
        <v>41.23</v>
      </c>
      <c r="J136" s="169">
        <v>51.46</v>
      </c>
      <c r="K136" s="169">
        <v>62.22</v>
      </c>
      <c r="L136" s="160"/>
      <c r="M136" s="160"/>
      <c r="N136" s="160"/>
      <c r="O136" s="160"/>
      <c r="P136" s="191"/>
      <c r="Q136" s="160"/>
    </row>
    <row r="137" spans="1:17" s="150" customFormat="1" ht="13.2" hidden="1" x14ac:dyDescent="0.25">
      <c r="A137" s="165" t="s">
        <v>126</v>
      </c>
      <c r="B137" s="169">
        <v>1.57</v>
      </c>
      <c r="C137" s="169">
        <v>5.96</v>
      </c>
      <c r="D137" s="169">
        <v>6.03</v>
      </c>
      <c r="E137" s="169">
        <v>7.97</v>
      </c>
      <c r="F137" s="169">
        <v>7.4</v>
      </c>
      <c r="G137" s="169">
        <v>3.76</v>
      </c>
      <c r="H137" s="170">
        <v>4.67</v>
      </c>
      <c r="I137" s="169">
        <v>3.52</v>
      </c>
      <c r="J137" s="169">
        <v>3.72</v>
      </c>
      <c r="K137" s="169">
        <v>3.79</v>
      </c>
      <c r="L137" s="160"/>
      <c r="M137" s="160"/>
      <c r="N137" s="160"/>
      <c r="O137" s="160"/>
      <c r="P137" s="191"/>
      <c r="Q137" s="160"/>
    </row>
    <row r="138" spans="1:17" s="150" customFormat="1" ht="13.2" hidden="1" x14ac:dyDescent="0.25">
      <c r="A138" s="185" t="s">
        <v>172</v>
      </c>
      <c r="B138" s="160"/>
      <c r="C138" s="160"/>
      <c r="D138" s="160"/>
      <c r="E138" s="160"/>
      <c r="F138" s="160"/>
      <c r="G138" s="160"/>
      <c r="H138" s="162"/>
      <c r="I138" s="160"/>
      <c r="J138" s="160"/>
      <c r="K138" s="160"/>
      <c r="L138" s="160"/>
      <c r="M138" s="160"/>
      <c r="N138" s="160"/>
      <c r="O138" s="160"/>
      <c r="P138" s="191"/>
      <c r="Q138" s="160"/>
    </row>
    <row r="139" spans="1:17" s="150" customFormat="1" ht="13.2" hidden="1" x14ac:dyDescent="0.25">
      <c r="A139" s="165" t="s">
        <v>124</v>
      </c>
      <c r="B139" s="177">
        <v>413</v>
      </c>
      <c r="C139" s="177">
        <v>286</v>
      </c>
      <c r="D139" s="177">
        <v>228</v>
      </c>
      <c r="E139" s="177">
        <v>311</v>
      </c>
      <c r="F139" s="177">
        <v>296</v>
      </c>
      <c r="G139" s="177">
        <v>372</v>
      </c>
      <c r="H139" s="178">
        <v>389</v>
      </c>
      <c r="I139" s="177">
        <v>491</v>
      </c>
      <c r="J139" s="177">
        <v>590</v>
      </c>
      <c r="K139" s="177">
        <v>721</v>
      </c>
      <c r="L139" s="160"/>
      <c r="M139" s="160"/>
      <c r="N139" s="160"/>
      <c r="O139" s="160"/>
      <c r="P139" s="191"/>
      <c r="Q139" s="160"/>
    </row>
    <row r="140" spans="1:17" s="150" customFormat="1" ht="13.2" hidden="1" x14ac:dyDescent="0.25">
      <c r="A140" s="165" t="s">
        <v>157</v>
      </c>
      <c r="B140" s="173">
        <v>0.5</v>
      </c>
      <c r="C140" s="173">
        <v>0.9</v>
      </c>
      <c r="D140" s="173">
        <v>0.6</v>
      </c>
      <c r="E140" s="173">
        <v>0.7</v>
      </c>
      <c r="F140" s="173">
        <v>0.6</v>
      </c>
      <c r="G140" s="173">
        <v>0.6</v>
      </c>
      <c r="H140" s="174">
        <v>0.5</v>
      </c>
      <c r="I140" s="173">
        <v>0.5</v>
      </c>
      <c r="J140" s="173">
        <v>0.5</v>
      </c>
      <c r="K140" s="173">
        <v>0.4</v>
      </c>
      <c r="L140" s="160"/>
      <c r="M140" s="160"/>
      <c r="N140" s="160"/>
      <c r="O140" s="160"/>
      <c r="P140" s="191"/>
      <c r="Q140" s="160"/>
    </row>
    <row r="141" spans="1:17" s="150" customFormat="1" ht="13.2" hidden="1" x14ac:dyDescent="0.25">
      <c r="A141" s="165" t="s">
        <v>125</v>
      </c>
      <c r="B141" s="169">
        <v>8.43</v>
      </c>
      <c r="C141" s="169">
        <v>18.649999999999999</v>
      </c>
      <c r="D141" s="169">
        <v>13.99</v>
      </c>
      <c r="E141" s="169">
        <v>27.96</v>
      </c>
      <c r="F141" s="169">
        <v>26.91</v>
      </c>
      <c r="G141" s="169">
        <v>17.21</v>
      </c>
      <c r="H141" s="170">
        <v>18.84</v>
      </c>
      <c r="I141" s="169">
        <v>23.45</v>
      </c>
      <c r="J141" s="169">
        <v>23.85</v>
      </c>
      <c r="K141" s="169">
        <v>34.14</v>
      </c>
      <c r="L141" s="160"/>
      <c r="M141" s="160"/>
      <c r="N141" s="160"/>
      <c r="O141" s="160"/>
      <c r="P141" s="191"/>
      <c r="Q141" s="160"/>
    </row>
    <row r="142" spans="1:17" s="150" customFormat="1" ht="13.2" hidden="1" x14ac:dyDescent="0.25">
      <c r="A142" s="165" t="s">
        <v>126</v>
      </c>
      <c r="B142" s="169">
        <v>2.04</v>
      </c>
      <c r="C142" s="169">
        <v>6.52</v>
      </c>
      <c r="D142" s="169">
        <v>6.14</v>
      </c>
      <c r="E142" s="169">
        <v>9</v>
      </c>
      <c r="F142" s="169">
        <v>9.1</v>
      </c>
      <c r="G142" s="169">
        <v>4.63</v>
      </c>
      <c r="H142" s="170">
        <v>4.84</v>
      </c>
      <c r="I142" s="169">
        <v>4.7699999999999996</v>
      </c>
      <c r="J142" s="169">
        <v>4.04</v>
      </c>
      <c r="K142" s="169">
        <v>4.74</v>
      </c>
      <c r="L142" s="160"/>
      <c r="M142" s="160"/>
      <c r="N142" s="160"/>
      <c r="O142" s="160"/>
      <c r="P142" s="191"/>
      <c r="Q142" s="160"/>
    </row>
    <row r="143" spans="1:17" s="150" customFormat="1" ht="13.2" hidden="1" x14ac:dyDescent="0.25">
      <c r="A143" s="185" t="s">
        <v>173</v>
      </c>
      <c r="B143" s="160"/>
      <c r="C143" s="160"/>
      <c r="D143" s="160"/>
      <c r="E143" s="160"/>
      <c r="F143" s="160"/>
      <c r="G143" s="160"/>
      <c r="H143" s="162"/>
      <c r="I143" s="160"/>
      <c r="J143" s="160"/>
      <c r="K143" s="160"/>
      <c r="L143" s="160"/>
      <c r="M143" s="160"/>
      <c r="N143" s="160"/>
      <c r="O143" s="160"/>
      <c r="P143" s="191"/>
      <c r="Q143" s="160"/>
    </row>
    <row r="144" spans="1:17" s="150" customFormat="1" ht="13.2" hidden="1" x14ac:dyDescent="0.25">
      <c r="A144" s="165" t="s">
        <v>124</v>
      </c>
      <c r="B144" s="177">
        <v>405</v>
      </c>
      <c r="C144" s="177">
        <v>271</v>
      </c>
      <c r="D144" s="177">
        <v>228</v>
      </c>
      <c r="E144" s="177">
        <v>287</v>
      </c>
      <c r="F144" s="177">
        <v>292</v>
      </c>
      <c r="G144" s="177">
        <v>385</v>
      </c>
      <c r="H144" s="178">
        <v>400</v>
      </c>
      <c r="I144" s="177">
        <v>478</v>
      </c>
      <c r="J144" s="177">
        <v>586</v>
      </c>
      <c r="K144" s="177">
        <v>671</v>
      </c>
      <c r="L144" s="160"/>
      <c r="M144" s="160"/>
      <c r="N144" s="160"/>
      <c r="O144" s="160"/>
      <c r="P144" s="191"/>
      <c r="Q144" s="160"/>
    </row>
    <row r="145" spans="1:17" s="150" customFormat="1" ht="13.2" hidden="1" x14ac:dyDescent="0.25">
      <c r="A145" s="165" t="s">
        <v>157</v>
      </c>
      <c r="B145" s="173">
        <v>0.5</v>
      </c>
      <c r="C145" s="173">
        <v>0.8</v>
      </c>
      <c r="D145" s="173">
        <v>0.6</v>
      </c>
      <c r="E145" s="173">
        <v>0.6</v>
      </c>
      <c r="F145" s="173">
        <v>0.6</v>
      </c>
      <c r="G145" s="173">
        <v>0.6</v>
      </c>
      <c r="H145" s="174">
        <v>0.6</v>
      </c>
      <c r="I145" s="173">
        <v>0.5</v>
      </c>
      <c r="J145" s="173">
        <v>0.5</v>
      </c>
      <c r="K145" s="173">
        <v>0.4</v>
      </c>
      <c r="L145" s="160"/>
      <c r="M145" s="160"/>
      <c r="N145" s="160"/>
      <c r="O145" s="160"/>
      <c r="P145" s="191"/>
      <c r="Q145" s="160"/>
    </row>
    <row r="146" spans="1:17" s="150" customFormat="1" ht="13.2" hidden="1" x14ac:dyDescent="0.25">
      <c r="A146" s="165" t="s">
        <v>125</v>
      </c>
      <c r="B146" s="169">
        <v>7.28</v>
      </c>
      <c r="C146" s="169">
        <v>18.989999999999998</v>
      </c>
      <c r="D146" s="169">
        <v>20.48</v>
      </c>
      <c r="E146" s="169">
        <v>27.09</v>
      </c>
      <c r="F146" s="169">
        <v>22.2</v>
      </c>
      <c r="G146" s="169">
        <v>20.100000000000001</v>
      </c>
      <c r="H146" s="170">
        <v>20.85</v>
      </c>
      <c r="I146" s="169">
        <v>20.9</v>
      </c>
      <c r="J146" s="169">
        <v>23.85</v>
      </c>
      <c r="K146" s="169">
        <v>30.69</v>
      </c>
      <c r="L146" s="160"/>
      <c r="M146" s="160"/>
      <c r="N146" s="160"/>
      <c r="O146" s="160"/>
      <c r="P146" s="191"/>
      <c r="Q146" s="160"/>
    </row>
    <row r="147" spans="1:17" s="150" customFormat="1" ht="13.2" hidden="1" x14ac:dyDescent="0.25">
      <c r="A147" s="165" t="s">
        <v>126</v>
      </c>
      <c r="B147" s="169">
        <v>1.8</v>
      </c>
      <c r="C147" s="169">
        <v>7</v>
      </c>
      <c r="D147" s="169">
        <v>8.99</v>
      </c>
      <c r="E147" s="169">
        <v>9.44</v>
      </c>
      <c r="F147" s="169">
        <v>7.6</v>
      </c>
      <c r="G147" s="169">
        <v>5.22</v>
      </c>
      <c r="H147" s="170">
        <v>5.21</v>
      </c>
      <c r="I147" s="169">
        <v>4.37</v>
      </c>
      <c r="J147" s="169">
        <v>4.07</v>
      </c>
      <c r="K147" s="169">
        <v>4.58</v>
      </c>
      <c r="L147" s="160"/>
      <c r="M147" s="160"/>
      <c r="N147" s="160"/>
      <c r="O147" s="160"/>
      <c r="P147" s="191"/>
      <c r="Q147" s="160"/>
    </row>
    <row r="148" spans="1:17" s="150" customFormat="1" ht="13.2" hidden="1" x14ac:dyDescent="0.25">
      <c r="A148" s="185" t="s">
        <v>174</v>
      </c>
      <c r="B148" s="160"/>
      <c r="C148" s="160"/>
      <c r="D148" s="160"/>
      <c r="E148" s="160"/>
      <c r="F148" s="160"/>
      <c r="G148" s="160"/>
      <c r="H148" s="162"/>
      <c r="I148" s="160"/>
      <c r="J148" s="160"/>
      <c r="K148" s="160"/>
      <c r="L148" s="160"/>
      <c r="M148" s="160"/>
      <c r="N148" s="160"/>
      <c r="O148" s="160"/>
      <c r="P148" s="191"/>
      <c r="Q148" s="160"/>
    </row>
    <row r="149" spans="1:17" s="150" customFormat="1" ht="13.2" hidden="1" x14ac:dyDescent="0.25">
      <c r="A149" s="165" t="s">
        <v>124</v>
      </c>
      <c r="B149" s="177">
        <v>170</v>
      </c>
      <c r="C149" s="177">
        <v>122</v>
      </c>
      <c r="D149" s="177">
        <v>115</v>
      </c>
      <c r="E149" s="177">
        <v>131</v>
      </c>
      <c r="F149" s="177">
        <v>143</v>
      </c>
      <c r="G149" s="177">
        <v>163</v>
      </c>
      <c r="H149" s="178">
        <v>178</v>
      </c>
      <c r="I149" s="177">
        <v>200</v>
      </c>
      <c r="J149" s="177">
        <v>207</v>
      </c>
      <c r="K149" s="177">
        <v>249</v>
      </c>
      <c r="L149" s="160"/>
      <c r="M149" s="160"/>
      <c r="N149" s="160"/>
      <c r="O149" s="160"/>
      <c r="P149" s="191"/>
      <c r="Q149" s="160"/>
    </row>
    <row r="150" spans="1:17" s="150" customFormat="1" ht="13.2" hidden="1" x14ac:dyDescent="0.25">
      <c r="A150" s="165" t="s">
        <v>157</v>
      </c>
      <c r="B150" s="173">
        <v>0.2</v>
      </c>
      <c r="C150" s="173">
        <v>0.4</v>
      </c>
      <c r="D150" s="173">
        <v>0.3</v>
      </c>
      <c r="E150" s="173">
        <v>0.3</v>
      </c>
      <c r="F150" s="173">
        <v>0.3</v>
      </c>
      <c r="G150" s="173">
        <v>0.3</v>
      </c>
      <c r="H150" s="174">
        <v>0.2</v>
      </c>
      <c r="I150" s="173">
        <v>0.2</v>
      </c>
      <c r="J150" s="173">
        <v>0.2</v>
      </c>
      <c r="K150" s="173">
        <v>0.1</v>
      </c>
      <c r="L150" s="160"/>
      <c r="M150" s="160"/>
      <c r="N150" s="160"/>
      <c r="O150" s="160"/>
      <c r="P150" s="191"/>
      <c r="Q150" s="160"/>
    </row>
    <row r="151" spans="1:17" s="150" customFormat="1" ht="13.2" hidden="1" x14ac:dyDescent="0.25">
      <c r="A151" s="165" t="s">
        <v>125</v>
      </c>
      <c r="B151" s="169">
        <v>4.5599999999999996</v>
      </c>
      <c r="C151" s="169">
        <v>17.25</v>
      </c>
      <c r="D151" s="169">
        <v>10.7</v>
      </c>
      <c r="E151" s="169">
        <v>13.59</v>
      </c>
      <c r="F151" s="169">
        <v>16.61</v>
      </c>
      <c r="G151" s="169">
        <v>11.45</v>
      </c>
      <c r="H151" s="170">
        <v>15.13</v>
      </c>
      <c r="I151" s="169">
        <v>13.53</v>
      </c>
      <c r="J151" s="169">
        <v>14.15</v>
      </c>
      <c r="K151" s="169">
        <v>13.07</v>
      </c>
      <c r="L151" s="160"/>
      <c r="M151" s="160"/>
      <c r="N151" s="160"/>
      <c r="O151" s="160"/>
      <c r="P151" s="191"/>
      <c r="Q151" s="160"/>
    </row>
    <row r="152" spans="1:17" s="150" customFormat="1" ht="13.2" hidden="1" x14ac:dyDescent="0.25">
      <c r="A152" s="165" t="s">
        <v>126</v>
      </c>
      <c r="B152" s="169">
        <v>2.68</v>
      </c>
      <c r="C152" s="169">
        <v>14.15</v>
      </c>
      <c r="D152" s="169">
        <v>9.26</v>
      </c>
      <c r="E152" s="169">
        <v>10.39</v>
      </c>
      <c r="F152" s="169">
        <v>11.65</v>
      </c>
      <c r="G152" s="169">
        <v>7.05</v>
      </c>
      <c r="H152" s="170">
        <v>8.5</v>
      </c>
      <c r="I152" s="169">
        <v>6.76</v>
      </c>
      <c r="J152" s="169">
        <v>6.85</v>
      </c>
      <c r="K152" s="169">
        <v>5.24</v>
      </c>
      <c r="L152" s="160"/>
      <c r="M152" s="160"/>
      <c r="N152" s="160"/>
      <c r="O152" s="160"/>
      <c r="P152" s="191"/>
      <c r="Q152" s="160"/>
    </row>
    <row r="153" spans="1:17" s="150" customFormat="1" ht="13.2" hidden="1" x14ac:dyDescent="0.25">
      <c r="A153" s="179" t="s">
        <v>175</v>
      </c>
      <c r="B153" s="160"/>
      <c r="C153" s="160"/>
      <c r="D153" s="160"/>
      <c r="E153" s="160"/>
      <c r="F153" s="160"/>
      <c r="G153" s="160"/>
      <c r="H153" s="162"/>
      <c r="I153" s="160"/>
      <c r="J153" s="160"/>
      <c r="K153" s="160"/>
      <c r="L153" s="160"/>
      <c r="M153" s="160"/>
      <c r="N153" s="160"/>
      <c r="O153" s="160"/>
      <c r="P153" s="191"/>
      <c r="Q153" s="160"/>
    </row>
    <row r="154" spans="1:17" s="150" customFormat="1" ht="13.2" hidden="1" x14ac:dyDescent="0.25">
      <c r="A154" s="165" t="s">
        <v>124</v>
      </c>
      <c r="B154" s="158">
        <v>2469</v>
      </c>
      <c r="C154" s="158">
        <v>1578</v>
      </c>
      <c r="D154" s="158">
        <v>1457</v>
      </c>
      <c r="E154" s="158">
        <v>1774</v>
      </c>
      <c r="F154" s="158">
        <v>1874</v>
      </c>
      <c r="G154" s="158">
        <v>2211</v>
      </c>
      <c r="H154" s="159">
        <v>2469</v>
      </c>
      <c r="I154" s="158">
        <v>2945</v>
      </c>
      <c r="J154" s="158">
        <v>3550</v>
      </c>
      <c r="K154" s="158">
        <v>4044</v>
      </c>
      <c r="L154" s="160"/>
      <c r="M154" s="160"/>
      <c r="N154" s="160"/>
      <c r="O154" s="160"/>
      <c r="P154" s="191"/>
      <c r="Q154" s="160"/>
    </row>
    <row r="155" spans="1:17" s="150" customFormat="1" ht="13.2" hidden="1" x14ac:dyDescent="0.25">
      <c r="A155" s="165" t="s">
        <v>157</v>
      </c>
      <c r="B155" s="173">
        <v>3.2</v>
      </c>
      <c r="C155" s="173">
        <v>4.9000000000000004</v>
      </c>
      <c r="D155" s="173">
        <v>4.0999999999999996</v>
      </c>
      <c r="E155" s="173">
        <v>3.8</v>
      </c>
      <c r="F155" s="173">
        <v>3.7</v>
      </c>
      <c r="G155" s="173">
        <v>3.7</v>
      </c>
      <c r="H155" s="174">
        <v>3.4</v>
      </c>
      <c r="I155" s="173">
        <v>3.2</v>
      </c>
      <c r="J155" s="173">
        <v>3</v>
      </c>
      <c r="K155" s="173">
        <v>2.2999999999999998</v>
      </c>
      <c r="L155" s="160"/>
      <c r="M155" s="160"/>
      <c r="N155" s="160"/>
      <c r="O155" s="160"/>
      <c r="P155" s="191"/>
      <c r="Q155" s="160"/>
    </row>
    <row r="156" spans="1:17" s="150" customFormat="1" ht="13.2" hidden="1" x14ac:dyDescent="0.25">
      <c r="A156" s="165" t="s">
        <v>125</v>
      </c>
      <c r="B156" s="169">
        <v>40.76</v>
      </c>
      <c r="C156" s="169">
        <v>91.63</v>
      </c>
      <c r="D156" s="169">
        <v>88.34</v>
      </c>
      <c r="E156" s="169">
        <v>122.35</v>
      </c>
      <c r="F156" s="169">
        <v>94.89</v>
      </c>
      <c r="G156" s="169">
        <v>75.17</v>
      </c>
      <c r="H156" s="170">
        <v>106.58</v>
      </c>
      <c r="I156" s="169">
        <v>85.59</v>
      </c>
      <c r="J156" s="169">
        <v>120.71</v>
      </c>
      <c r="K156" s="169">
        <v>140.97</v>
      </c>
      <c r="L156" s="160"/>
      <c r="M156" s="160"/>
      <c r="N156" s="160"/>
      <c r="O156" s="160"/>
      <c r="P156" s="191"/>
      <c r="Q156" s="160"/>
    </row>
    <row r="157" spans="1:17" s="150" customFormat="1" ht="13.2" hidden="1" x14ac:dyDescent="0.25">
      <c r="A157" s="165" t="s">
        <v>126</v>
      </c>
      <c r="B157" s="169">
        <v>1.65</v>
      </c>
      <c r="C157" s="169">
        <v>5.81</v>
      </c>
      <c r="D157" s="169">
        <v>6.06</v>
      </c>
      <c r="E157" s="169">
        <v>6.9</v>
      </c>
      <c r="F157" s="169">
        <v>5.0599999999999996</v>
      </c>
      <c r="G157" s="169">
        <v>3.4</v>
      </c>
      <c r="H157" s="170">
        <v>4.32</v>
      </c>
      <c r="I157" s="169">
        <v>2.91</v>
      </c>
      <c r="J157" s="169">
        <v>3.4</v>
      </c>
      <c r="K157" s="169">
        <v>3.49</v>
      </c>
      <c r="L157" s="160"/>
      <c r="M157" s="160"/>
      <c r="N157" s="160"/>
      <c r="O157" s="160"/>
      <c r="P157" s="191"/>
      <c r="Q157" s="160"/>
    </row>
    <row r="158" spans="1:17" s="150" customFormat="1" ht="13.2" hidden="1" x14ac:dyDescent="0.25">
      <c r="A158" s="185" t="s">
        <v>176</v>
      </c>
      <c r="B158" s="160"/>
      <c r="C158" s="160"/>
      <c r="D158" s="160"/>
      <c r="E158" s="160"/>
      <c r="F158" s="160"/>
      <c r="G158" s="160"/>
      <c r="H158" s="162"/>
      <c r="I158" s="160"/>
      <c r="J158" s="160"/>
      <c r="K158" s="160"/>
      <c r="L158" s="160"/>
      <c r="M158" s="160"/>
      <c r="N158" s="160"/>
      <c r="O158" s="160"/>
      <c r="P158" s="191"/>
      <c r="Q158" s="160"/>
    </row>
    <row r="159" spans="1:17" s="150" customFormat="1" ht="13.2" hidden="1" x14ac:dyDescent="0.25">
      <c r="A159" s="165" t="s">
        <v>124</v>
      </c>
      <c r="B159" s="177">
        <v>239</v>
      </c>
      <c r="C159" s="177">
        <v>135</v>
      </c>
      <c r="D159" s="177">
        <v>156</v>
      </c>
      <c r="E159" s="177">
        <v>159</v>
      </c>
      <c r="F159" s="177">
        <v>195</v>
      </c>
      <c r="G159" s="177">
        <v>212</v>
      </c>
      <c r="H159" s="178">
        <v>252</v>
      </c>
      <c r="I159" s="177">
        <v>277</v>
      </c>
      <c r="J159" s="177">
        <v>336</v>
      </c>
      <c r="K159" s="177">
        <v>395</v>
      </c>
      <c r="L159" s="160"/>
      <c r="M159" s="160"/>
      <c r="N159" s="160"/>
      <c r="O159" s="160"/>
      <c r="P159" s="191"/>
      <c r="Q159" s="160"/>
    </row>
    <row r="160" spans="1:17" s="150" customFormat="1" ht="13.2" hidden="1" x14ac:dyDescent="0.25">
      <c r="A160" s="165" t="s">
        <v>157</v>
      </c>
      <c r="B160" s="173">
        <v>0.3</v>
      </c>
      <c r="C160" s="173">
        <v>0.4</v>
      </c>
      <c r="D160" s="173">
        <v>0.4</v>
      </c>
      <c r="E160" s="173">
        <v>0.3</v>
      </c>
      <c r="F160" s="173">
        <v>0.4</v>
      </c>
      <c r="G160" s="173">
        <v>0.4</v>
      </c>
      <c r="H160" s="174">
        <v>0.4</v>
      </c>
      <c r="I160" s="173">
        <v>0.3</v>
      </c>
      <c r="J160" s="173">
        <v>0.3</v>
      </c>
      <c r="K160" s="173">
        <v>0.2</v>
      </c>
      <c r="L160" s="160"/>
      <c r="M160" s="160"/>
      <c r="N160" s="160"/>
      <c r="O160" s="160"/>
      <c r="P160" s="191"/>
      <c r="Q160" s="160"/>
    </row>
    <row r="161" spans="1:17" s="150" customFormat="1" ht="13.2" hidden="1" x14ac:dyDescent="0.25">
      <c r="A161" s="165" t="s">
        <v>125</v>
      </c>
      <c r="B161" s="169">
        <v>5.36</v>
      </c>
      <c r="C161" s="169">
        <v>12.87</v>
      </c>
      <c r="D161" s="169">
        <v>11.45</v>
      </c>
      <c r="E161" s="169">
        <v>16.2</v>
      </c>
      <c r="F161" s="169">
        <v>16.3</v>
      </c>
      <c r="G161" s="169">
        <v>12.5</v>
      </c>
      <c r="H161" s="170">
        <v>14.14</v>
      </c>
      <c r="I161" s="169">
        <v>18.010000000000002</v>
      </c>
      <c r="J161" s="169">
        <v>22.82</v>
      </c>
      <c r="K161" s="169">
        <v>25.27</v>
      </c>
      <c r="L161" s="160"/>
      <c r="M161" s="160"/>
      <c r="N161" s="160"/>
      <c r="O161" s="160"/>
      <c r="P161" s="191"/>
      <c r="Q161" s="160"/>
    </row>
    <row r="162" spans="1:17" s="150" customFormat="1" ht="13.2" hidden="1" x14ac:dyDescent="0.25">
      <c r="A162" s="165" t="s">
        <v>126</v>
      </c>
      <c r="B162" s="169">
        <v>2.2400000000000002</v>
      </c>
      <c r="C162" s="169">
        <v>9.52</v>
      </c>
      <c r="D162" s="169">
        <v>7.36</v>
      </c>
      <c r="E162" s="169">
        <v>10.220000000000001</v>
      </c>
      <c r="F162" s="169">
        <v>8.34</v>
      </c>
      <c r="G162" s="169">
        <v>5.9</v>
      </c>
      <c r="H162" s="170">
        <v>5.62</v>
      </c>
      <c r="I162" s="169">
        <v>6.5</v>
      </c>
      <c r="J162" s="169">
        <v>6.79</v>
      </c>
      <c r="K162" s="169">
        <v>6.4</v>
      </c>
      <c r="L162" s="160"/>
      <c r="M162" s="160"/>
      <c r="N162" s="160"/>
      <c r="O162" s="160"/>
      <c r="P162" s="191"/>
      <c r="Q162" s="160"/>
    </row>
    <row r="163" spans="1:17" s="150" customFormat="1" ht="13.2" hidden="1" x14ac:dyDescent="0.25">
      <c r="A163" s="185" t="s">
        <v>177</v>
      </c>
      <c r="B163" s="160"/>
      <c r="C163" s="160"/>
      <c r="D163" s="160"/>
      <c r="E163" s="160"/>
      <c r="F163" s="160"/>
      <c r="G163" s="160"/>
      <c r="H163" s="162"/>
      <c r="I163" s="160"/>
      <c r="J163" s="160"/>
      <c r="K163" s="160"/>
      <c r="L163" s="160"/>
      <c r="M163" s="160"/>
      <c r="N163" s="160"/>
      <c r="O163" s="160"/>
      <c r="P163" s="191"/>
      <c r="Q163" s="160"/>
    </row>
    <row r="164" spans="1:17" s="150" customFormat="1" ht="13.2" hidden="1" x14ac:dyDescent="0.25">
      <c r="A164" s="165" t="s">
        <v>124</v>
      </c>
      <c r="B164" s="177">
        <v>144</v>
      </c>
      <c r="C164" s="177">
        <v>102</v>
      </c>
      <c r="D164" s="177">
        <v>87</v>
      </c>
      <c r="E164" s="177">
        <v>91</v>
      </c>
      <c r="F164" s="177">
        <v>139</v>
      </c>
      <c r="G164" s="177">
        <v>132</v>
      </c>
      <c r="H164" s="178">
        <v>144</v>
      </c>
      <c r="I164" s="177">
        <v>158</v>
      </c>
      <c r="J164" s="177">
        <v>229</v>
      </c>
      <c r="K164" s="177">
        <v>218</v>
      </c>
      <c r="L164" s="160"/>
      <c r="M164" s="160"/>
      <c r="N164" s="160"/>
      <c r="O164" s="160"/>
      <c r="P164" s="191"/>
      <c r="Q164" s="160"/>
    </row>
    <row r="165" spans="1:17" s="150" customFormat="1" ht="13.2" hidden="1" x14ac:dyDescent="0.25">
      <c r="A165" s="165" t="s">
        <v>157</v>
      </c>
      <c r="B165" s="173">
        <v>0.2</v>
      </c>
      <c r="C165" s="173">
        <v>0.3</v>
      </c>
      <c r="D165" s="173">
        <v>0.2</v>
      </c>
      <c r="E165" s="173">
        <v>0.2</v>
      </c>
      <c r="F165" s="173">
        <v>0.3</v>
      </c>
      <c r="G165" s="173">
        <v>0.2</v>
      </c>
      <c r="H165" s="174">
        <v>0.2</v>
      </c>
      <c r="I165" s="173">
        <v>0.2</v>
      </c>
      <c r="J165" s="173">
        <v>0.2</v>
      </c>
      <c r="K165" s="173">
        <v>0.1</v>
      </c>
      <c r="L165" s="160"/>
      <c r="M165" s="160"/>
      <c r="N165" s="160"/>
      <c r="O165" s="160"/>
      <c r="P165" s="191"/>
      <c r="Q165" s="160"/>
    </row>
    <row r="166" spans="1:17" s="150" customFormat="1" ht="13.2" hidden="1" x14ac:dyDescent="0.25">
      <c r="A166" s="165" t="s">
        <v>125</v>
      </c>
      <c r="B166" s="169">
        <v>4.7</v>
      </c>
      <c r="C166" s="169">
        <v>12.51</v>
      </c>
      <c r="D166" s="169">
        <v>8.4</v>
      </c>
      <c r="E166" s="169">
        <v>10.01</v>
      </c>
      <c r="F166" s="169">
        <v>17.79</v>
      </c>
      <c r="G166" s="169">
        <v>10.61</v>
      </c>
      <c r="H166" s="170">
        <v>10.49</v>
      </c>
      <c r="I166" s="169">
        <v>9.4499999999999993</v>
      </c>
      <c r="J166" s="169">
        <v>17.43</v>
      </c>
      <c r="K166" s="169">
        <v>12.22</v>
      </c>
      <c r="L166" s="160"/>
      <c r="M166" s="160"/>
      <c r="N166" s="160"/>
      <c r="O166" s="160"/>
      <c r="P166" s="191"/>
      <c r="Q166" s="160"/>
    </row>
    <row r="167" spans="1:17" s="150" customFormat="1" ht="13.2" hidden="1" x14ac:dyDescent="0.25">
      <c r="A167" s="165" t="s">
        <v>126</v>
      </c>
      <c r="B167" s="169">
        <v>3.25</v>
      </c>
      <c r="C167" s="169">
        <v>12.29</v>
      </c>
      <c r="D167" s="169">
        <v>9.6300000000000008</v>
      </c>
      <c r="E167" s="169">
        <v>11.01</v>
      </c>
      <c r="F167" s="169">
        <v>12.82</v>
      </c>
      <c r="G167" s="169">
        <v>8.06</v>
      </c>
      <c r="H167" s="170">
        <v>7.27</v>
      </c>
      <c r="I167" s="169">
        <v>5.97</v>
      </c>
      <c r="J167" s="169">
        <v>7.6</v>
      </c>
      <c r="K167" s="169">
        <v>5.62</v>
      </c>
      <c r="L167" s="160"/>
      <c r="M167" s="160"/>
      <c r="N167" s="160"/>
      <c r="O167" s="160"/>
      <c r="P167" s="191"/>
      <c r="Q167" s="160"/>
    </row>
    <row r="168" spans="1:17" s="150" customFormat="1" ht="13.2" hidden="1" x14ac:dyDescent="0.25">
      <c r="A168" s="185" t="s">
        <v>178</v>
      </c>
      <c r="B168" s="160"/>
      <c r="C168" s="160"/>
      <c r="D168" s="160"/>
      <c r="E168" s="160"/>
      <c r="F168" s="160"/>
      <c r="G168" s="160"/>
      <c r="H168" s="162"/>
      <c r="I168" s="160"/>
      <c r="J168" s="160"/>
      <c r="K168" s="160"/>
      <c r="L168" s="160"/>
      <c r="M168" s="160"/>
      <c r="N168" s="160"/>
      <c r="O168" s="160"/>
      <c r="P168" s="191"/>
      <c r="Q168" s="160"/>
    </row>
    <row r="169" spans="1:17" s="150" customFormat="1" ht="13.2" hidden="1" x14ac:dyDescent="0.25">
      <c r="A169" s="165" t="s">
        <v>124</v>
      </c>
      <c r="B169" s="158">
        <v>1325</v>
      </c>
      <c r="C169" s="177">
        <v>820</v>
      </c>
      <c r="D169" s="177">
        <v>748</v>
      </c>
      <c r="E169" s="177">
        <v>957</v>
      </c>
      <c r="F169" s="177">
        <v>911</v>
      </c>
      <c r="G169" s="158">
        <v>1183</v>
      </c>
      <c r="H169" s="159">
        <v>1324</v>
      </c>
      <c r="I169" s="158">
        <v>1628</v>
      </c>
      <c r="J169" s="158">
        <v>1966</v>
      </c>
      <c r="K169" s="158">
        <v>2191</v>
      </c>
      <c r="L169" s="160"/>
      <c r="M169" s="160"/>
      <c r="N169" s="160"/>
      <c r="O169" s="160"/>
      <c r="P169" s="191"/>
      <c r="Q169" s="160"/>
    </row>
    <row r="170" spans="1:17" s="150" customFormat="1" ht="13.2" hidden="1" x14ac:dyDescent="0.25">
      <c r="A170" s="165" t="s">
        <v>157</v>
      </c>
      <c r="B170" s="173">
        <v>1.7</v>
      </c>
      <c r="C170" s="173">
        <v>2.6</v>
      </c>
      <c r="D170" s="173">
        <v>2.1</v>
      </c>
      <c r="E170" s="173">
        <v>2</v>
      </c>
      <c r="F170" s="173">
        <v>1.8</v>
      </c>
      <c r="G170" s="173">
        <v>2</v>
      </c>
      <c r="H170" s="174">
        <v>1.8</v>
      </c>
      <c r="I170" s="173">
        <v>1.8</v>
      </c>
      <c r="J170" s="173">
        <v>1.7</v>
      </c>
      <c r="K170" s="173">
        <v>1.3</v>
      </c>
      <c r="L170" s="160"/>
      <c r="M170" s="160"/>
      <c r="N170" s="160"/>
      <c r="O170" s="160"/>
      <c r="P170" s="191"/>
      <c r="Q170" s="160"/>
    </row>
    <row r="171" spans="1:17" s="150" customFormat="1" ht="13.2" hidden="1" x14ac:dyDescent="0.25">
      <c r="A171" s="165" t="s">
        <v>125</v>
      </c>
      <c r="B171" s="169">
        <v>26.05</v>
      </c>
      <c r="C171" s="169">
        <v>52.45</v>
      </c>
      <c r="D171" s="169">
        <v>49.84</v>
      </c>
      <c r="E171" s="169">
        <v>71.3</v>
      </c>
      <c r="F171" s="169">
        <v>49.01</v>
      </c>
      <c r="G171" s="169">
        <v>49.71</v>
      </c>
      <c r="H171" s="170">
        <v>61.89</v>
      </c>
      <c r="I171" s="169">
        <v>52.64</v>
      </c>
      <c r="J171" s="169">
        <v>87.2</v>
      </c>
      <c r="K171" s="169">
        <v>97.94</v>
      </c>
      <c r="L171" s="160"/>
      <c r="M171" s="160"/>
      <c r="N171" s="160"/>
      <c r="O171" s="160"/>
      <c r="P171" s="191"/>
      <c r="Q171" s="160"/>
    </row>
    <row r="172" spans="1:17" s="150" customFormat="1" ht="13.2" hidden="1" x14ac:dyDescent="0.25">
      <c r="A172" s="165" t="s">
        <v>126</v>
      </c>
      <c r="B172" s="169">
        <v>1.97</v>
      </c>
      <c r="C172" s="169">
        <v>6.4</v>
      </c>
      <c r="D172" s="169">
        <v>6.66</v>
      </c>
      <c r="E172" s="169">
        <v>7.45</v>
      </c>
      <c r="F172" s="169">
        <v>5.38</v>
      </c>
      <c r="G172" s="169">
        <v>4.2</v>
      </c>
      <c r="H172" s="170">
        <v>4.67</v>
      </c>
      <c r="I172" s="169">
        <v>3.23</v>
      </c>
      <c r="J172" s="169">
        <v>4.43</v>
      </c>
      <c r="K172" s="169">
        <v>4.47</v>
      </c>
      <c r="L172" s="160"/>
      <c r="M172" s="160"/>
      <c r="N172" s="160"/>
      <c r="O172" s="160"/>
      <c r="P172" s="191"/>
      <c r="Q172" s="160"/>
    </row>
    <row r="173" spans="1:17" s="150" customFormat="1" ht="13.2" hidden="1" x14ac:dyDescent="0.25">
      <c r="A173" s="185" t="s">
        <v>179</v>
      </c>
      <c r="B173" s="160"/>
      <c r="C173" s="160"/>
      <c r="D173" s="160"/>
      <c r="E173" s="160"/>
      <c r="F173" s="160"/>
      <c r="G173" s="160"/>
      <c r="H173" s="162"/>
      <c r="I173" s="160"/>
      <c r="J173" s="160"/>
      <c r="K173" s="160"/>
      <c r="L173" s="160"/>
      <c r="M173" s="160"/>
      <c r="N173" s="160"/>
      <c r="O173" s="160"/>
      <c r="P173" s="191"/>
      <c r="Q173" s="160"/>
    </row>
    <row r="174" spans="1:17" s="150" customFormat="1" ht="13.2" hidden="1" x14ac:dyDescent="0.25">
      <c r="A174" s="165" t="s">
        <v>124</v>
      </c>
      <c r="B174" s="177">
        <v>663</v>
      </c>
      <c r="C174" s="177">
        <v>490</v>
      </c>
      <c r="D174" s="177">
        <v>434</v>
      </c>
      <c r="E174" s="177">
        <v>514</v>
      </c>
      <c r="F174" s="177">
        <v>572</v>
      </c>
      <c r="G174" s="177">
        <v>620</v>
      </c>
      <c r="H174" s="178">
        <v>677</v>
      </c>
      <c r="I174" s="177">
        <v>770</v>
      </c>
      <c r="J174" s="177">
        <v>856</v>
      </c>
      <c r="K174" s="177">
        <v>976</v>
      </c>
      <c r="L174" s="160"/>
      <c r="M174" s="160"/>
      <c r="N174" s="160"/>
      <c r="O174" s="160"/>
      <c r="P174" s="191"/>
      <c r="Q174" s="160"/>
    </row>
    <row r="175" spans="1:17" s="150" customFormat="1" ht="13.2" hidden="1" x14ac:dyDescent="0.25">
      <c r="A175" s="165" t="s">
        <v>157</v>
      </c>
      <c r="B175" s="173">
        <v>0.9</v>
      </c>
      <c r="C175" s="173">
        <v>1.5</v>
      </c>
      <c r="D175" s="173">
        <v>1.2</v>
      </c>
      <c r="E175" s="173">
        <v>1.1000000000000001</v>
      </c>
      <c r="F175" s="173">
        <v>1.1000000000000001</v>
      </c>
      <c r="G175" s="173">
        <v>1</v>
      </c>
      <c r="H175" s="174">
        <v>0.9</v>
      </c>
      <c r="I175" s="173">
        <v>0.8</v>
      </c>
      <c r="J175" s="173">
        <v>0.7</v>
      </c>
      <c r="K175" s="173">
        <v>0.6</v>
      </c>
      <c r="L175" s="160"/>
      <c r="M175" s="160"/>
      <c r="N175" s="160"/>
      <c r="O175" s="160"/>
      <c r="P175" s="191"/>
      <c r="Q175" s="160"/>
    </row>
    <row r="176" spans="1:17" s="150" customFormat="1" ht="13.2" hidden="1" x14ac:dyDescent="0.25">
      <c r="A176" s="165" t="s">
        <v>125</v>
      </c>
      <c r="B176" s="169">
        <v>12.38</v>
      </c>
      <c r="C176" s="169">
        <v>36.54</v>
      </c>
      <c r="D176" s="169">
        <v>33.79</v>
      </c>
      <c r="E176" s="169">
        <v>38.74</v>
      </c>
      <c r="F176" s="169">
        <v>43.37</v>
      </c>
      <c r="G176" s="169">
        <v>24.11</v>
      </c>
      <c r="H176" s="170">
        <v>35.06</v>
      </c>
      <c r="I176" s="169">
        <v>30.93</v>
      </c>
      <c r="J176" s="169">
        <v>39.549999999999997</v>
      </c>
      <c r="K176" s="169">
        <v>49.02</v>
      </c>
      <c r="L176" s="160"/>
      <c r="M176" s="160"/>
      <c r="N176" s="160"/>
      <c r="O176" s="160"/>
      <c r="P176" s="191"/>
      <c r="Q176" s="160"/>
    </row>
    <row r="177" spans="1:17" s="150" customFormat="1" ht="13.2" hidden="1" x14ac:dyDescent="0.25">
      <c r="A177" s="165" t="s">
        <v>126</v>
      </c>
      <c r="B177" s="169">
        <v>1.87</v>
      </c>
      <c r="C177" s="169">
        <v>7.45</v>
      </c>
      <c r="D177" s="169">
        <v>7.78</v>
      </c>
      <c r="E177" s="169">
        <v>7.53</v>
      </c>
      <c r="F177" s="169">
        <v>7.59</v>
      </c>
      <c r="G177" s="169">
        <v>3.89</v>
      </c>
      <c r="H177" s="170">
        <v>5.18</v>
      </c>
      <c r="I177" s="169">
        <v>4.0199999999999996</v>
      </c>
      <c r="J177" s="169">
        <v>4.62</v>
      </c>
      <c r="K177" s="169">
        <v>5.0199999999999996</v>
      </c>
      <c r="L177" s="160"/>
      <c r="M177" s="160"/>
      <c r="N177" s="160"/>
      <c r="O177" s="160"/>
      <c r="P177" s="191"/>
      <c r="Q177" s="160"/>
    </row>
    <row r="178" spans="1:17" s="150" customFormat="1" ht="22.8" hidden="1" x14ac:dyDescent="0.25">
      <c r="A178" s="185" t="s">
        <v>180</v>
      </c>
      <c r="B178" s="160"/>
      <c r="C178" s="160"/>
      <c r="D178" s="160"/>
      <c r="E178" s="160"/>
      <c r="F178" s="160"/>
      <c r="G178" s="160"/>
      <c r="H178" s="162"/>
      <c r="I178" s="160"/>
      <c r="J178" s="160"/>
      <c r="K178" s="160"/>
      <c r="L178" s="160"/>
      <c r="M178" s="160"/>
      <c r="N178" s="160"/>
      <c r="O178" s="160"/>
      <c r="P178" s="191"/>
      <c r="Q178" s="160"/>
    </row>
    <row r="179" spans="1:17" s="150" customFormat="1" ht="13.2" hidden="1" x14ac:dyDescent="0.25">
      <c r="A179" s="165" t="s">
        <v>124</v>
      </c>
      <c r="B179" s="177">
        <v>96</v>
      </c>
      <c r="C179" s="177">
        <v>31</v>
      </c>
      <c r="D179" s="177">
        <v>31</v>
      </c>
      <c r="E179" s="177">
        <v>53</v>
      </c>
      <c r="F179" s="177">
        <v>57</v>
      </c>
      <c r="G179" s="177">
        <v>64</v>
      </c>
      <c r="H179" s="178">
        <v>72</v>
      </c>
      <c r="I179" s="177">
        <v>112</v>
      </c>
      <c r="J179" s="177">
        <v>162</v>
      </c>
      <c r="K179" s="177">
        <v>265</v>
      </c>
      <c r="L179" s="160"/>
      <c r="M179" s="160"/>
      <c r="N179" s="160"/>
      <c r="O179" s="160"/>
      <c r="P179" s="191"/>
      <c r="Q179" s="160"/>
    </row>
    <row r="180" spans="1:17" s="150" customFormat="1" ht="13.2" hidden="1" x14ac:dyDescent="0.25">
      <c r="A180" s="165" t="s">
        <v>157</v>
      </c>
      <c r="B180" s="173">
        <v>0.1</v>
      </c>
      <c r="C180" s="173">
        <v>0.1</v>
      </c>
      <c r="D180" s="173">
        <v>0.1</v>
      </c>
      <c r="E180" s="173">
        <v>0.1</v>
      </c>
      <c r="F180" s="173">
        <v>0.1</v>
      </c>
      <c r="G180" s="173">
        <v>0.1</v>
      </c>
      <c r="H180" s="174">
        <v>0.1</v>
      </c>
      <c r="I180" s="173">
        <v>0.1</v>
      </c>
      <c r="J180" s="173">
        <v>0.1</v>
      </c>
      <c r="K180" s="173">
        <v>0.2</v>
      </c>
      <c r="L180" s="160"/>
      <c r="M180" s="160"/>
      <c r="N180" s="160"/>
      <c r="O180" s="160"/>
      <c r="P180" s="191"/>
      <c r="Q180" s="160"/>
    </row>
    <row r="181" spans="1:17" s="150" customFormat="1" ht="13.2" hidden="1" x14ac:dyDescent="0.25">
      <c r="A181" s="165" t="s">
        <v>125</v>
      </c>
      <c r="B181" s="169">
        <v>4.96</v>
      </c>
      <c r="C181" s="169">
        <v>4.8499999999999996</v>
      </c>
      <c r="D181" s="169">
        <v>6.8</v>
      </c>
      <c r="E181" s="169">
        <v>11.24</v>
      </c>
      <c r="F181" s="169">
        <v>12.77</v>
      </c>
      <c r="G181" s="169">
        <v>6.17</v>
      </c>
      <c r="H181" s="170">
        <v>7.15</v>
      </c>
      <c r="I181" s="169">
        <v>10.78</v>
      </c>
      <c r="J181" s="169">
        <v>15.04</v>
      </c>
      <c r="K181" s="169">
        <v>22.98</v>
      </c>
      <c r="L181" s="160"/>
      <c r="M181" s="160"/>
      <c r="N181" s="160"/>
      <c r="O181" s="160"/>
      <c r="P181" s="191"/>
      <c r="Q181" s="160"/>
    </row>
    <row r="182" spans="1:17" s="150" customFormat="1" ht="13.2" hidden="1" x14ac:dyDescent="0.25">
      <c r="A182" s="165" t="s">
        <v>126</v>
      </c>
      <c r="B182" s="169">
        <v>5.17</v>
      </c>
      <c r="C182" s="169">
        <v>15.64</v>
      </c>
      <c r="D182" s="169">
        <v>21.63</v>
      </c>
      <c r="E182" s="169">
        <v>21.05</v>
      </c>
      <c r="F182" s="169">
        <v>22.58</v>
      </c>
      <c r="G182" s="169">
        <v>9.58</v>
      </c>
      <c r="H182" s="170">
        <v>9.93</v>
      </c>
      <c r="I182" s="169">
        <v>9.6199999999999992</v>
      </c>
      <c r="J182" s="169">
        <v>9.3000000000000007</v>
      </c>
      <c r="K182" s="169">
        <v>8.68</v>
      </c>
      <c r="L182" s="160"/>
      <c r="M182" s="160"/>
      <c r="N182" s="160"/>
      <c r="O182" s="160"/>
      <c r="P182" s="191"/>
      <c r="Q182" s="160"/>
    </row>
    <row r="183" spans="1:17" s="150" customFormat="1" ht="13.2" x14ac:dyDescent="0.25">
      <c r="A183" s="184" t="s">
        <v>181</v>
      </c>
      <c r="B183" s="160"/>
      <c r="C183" s="160"/>
      <c r="D183" s="160"/>
      <c r="E183" s="160"/>
      <c r="F183" s="160"/>
      <c r="G183" s="160"/>
      <c r="H183" s="162"/>
      <c r="I183" s="160"/>
      <c r="J183" s="160"/>
      <c r="K183" s="160"/>
      <c r="L183" s="160"/>
      <c r="M183" s="160"/>
      <c r="N183" s="160"/>
      <c r="O183" s="160"/>
      <c r="P183" s="191"/>
      <c r="Q183" s="160"/>
    </row>
    <row r="184" spans="1:17" s="150" customFormat="1" ht="13.2" x14ac:dyDescent="0.25">
      <c r="A184" s="165" t="s">
        <v>124</v>
      </c>
      <c r="B184" s="158">
        <v>3933</v>
      </c>
      <c r="C184" s="158">
        <v>1647</v>
      </c>
      <c r="D184" s="158">
        <v>1556</v>
      </c>
      <c r="E184" s="158">
        <v>2235</v>
      </c>
      <c r="F184" s="158">
        <v>2533</v>
      </c>
      <c r="G184" s="158">
        <v>2877</v>
      </c>
      <c r="H184" s="171">
        <v>3624</v>
      </c>
      <c r="I184" s="158">
        <v>4907</v>
      </c>
      <c r="J184" s="158">
        <v>6643</v>
      </c>
      <c r="K184" s="158">
        <v>8824</v>
      </c>
      <c r="L184" s="160"/>
      <c r="M184" s="160"/>
      <c r="N184" s="160"/>
      <c r="O184" s="160"/>
      <c r="P184" s="191"/>
      <c r="Q184" s="160"/>
    </row>
    <row r="185" spans="1:17" s="150" customFormat="1" ht="13.2" x14ac:dyDescent="0.25">
      <c r="A185" s="165" t="s">
        <v>157</v>
      </c>
      <c r="B185" s="173">
        <v>5.0999999999999996</v>
      </c>
      <c r="C185" s="173">
        <v>5.0999999999999996</v>
      </c>
      <c r="D185" s="173">
        <v>4.4000000000000004</v>
      </c>
      <c r="E185" s="173">
        <v>4.8</v>
      </c>
      <c r="F185" s="173">
        <v>5</v>
      </c>
      <c r="G185" s="173">
        <v>4.8</v>
      </c>
      <c r="H185" s="174">
        <v>5</v>
      </c>
      <c r="I185" s="173">
        <v>5.4</v>
      </c>
      <c r="J185" s="173">
        <v>5.6</v>
      </c>
      <c r="K185" s="173">
        <v>5</v>
      </c>
      <c r="L185" s="160"/>
      <c r="M185" s="160"/>
      <c r="N185" s="160"/>
      <c r="O185" s="160"/>
      <c r="P185" s="191"/>
      <c r="Q185" s="160"/>
    </row>
    <row r="186" spans="1:17" s="150" customFormat="1" ht="13.2" x14ac:dyDescent="0.25">
      <c r="A186" s="165" t="s">
        <v>125</v>
      </c>
      <c r="B186" s="169">
        <v>69.03</v>
      </c>
      <c r="C186" s="169">
        <v>189.4</v>
      </c>
      <c r="D186" s="169">
        <v>98.23</v>
      </c>
      <c r="E186" s="169">
        <v>135.78</v>
      </c>
      <c r="F186" s="169">
        <v>185.86</v>
      </c>
      <c r="G186" s="169">
        <v>124.74</v>
      </c>
      <c r="H186" s="170">
        <v>123.17</v>
      </c>
      <c r="I186" s="169">
        <v>166.79</v>
      </c>
      <c r="J186" s="169">
        <v>331.25</v>
      </c>
      <c r="K186" s="169">
        <v>299.42</v>
      </c>
      <c r="L186" s="160"/>
      <c r="M186" s="160"/>
      <c r="N186" s="160"/>
      <c r="O186" s="160"/>
      <c r="P186" s="191"/>
      <c r="Q186" s="160"/>
    </row>
    <row r="187" spans="1:17" s="150" customFormat="1" ht="13.2" x14ac:dyDescent="0.25">
      <c r="A187" s="165" t="s">
        <v>126</v>
      </c>
      <c r="B187" s="169">
        <v>1.76</v>
      </c>
      <c r="C187" s="169">
        <v>11.5</v>
      </c>
      <c r="D187" s="169">
        <v>6.31</v>
      </c>
      <c r="E187" s="169">
        <v>6.07</v>
      </c>
      <c r="F187" s="169">
        <v>7.34</v>
      </c>
      <c r="G187" s="169">
        <v>4.34</v>
      </c>
      <c r="H187" s="170">
        <v>3.4</v>
      </c>
      <c r="I187" s="169">
        <v>3.4</v>
      </c>
      <c r="J187" s="169">
        <v>4.99</v>
      </c>
      <c r="K187" s="169">
        <v>3.39</v>
      </c>
      <c r="L187" s="160"/>
      <c r="M187" s="160"/>
      <c r="N187" s="160"/>
      <c r="O187" s="160"/>
      <c r="P187" s="191"/>
      <c r="Q187" s="160"/>
    </row>
    <row r="188" spans="1:17" s="150" customFormat="1" ht="13.2" x14ac:dyDescent="0.25">
      <c r="A188" s="172" t="s">
        <v>121</v>
      </c>
      <c r="B188" s="160"/>
      <c r="C188" s="160"/>
      <c r="D188" s="160"/>
      <c r="E188" s="160"/>
      <c r="F188" s="160"/>
      <c r="G188" s="160"/>
      <c r="H188" s="162"/>
      <c r="I188" s="160"/>
      <c r="J188" s="160"/>
      <c r="K188" s="160"/>
      <c r="L188" s="160"/>
      <c r="M188" s="160"/>
      <c r="N188" s="160"/>
      <c r="O188" s="160"/>
      <c r="P188" s="191"/>
      <c r="Q188" s="160"/>
    </row>
    <row r="189" spans="1:17" s="150" customFormat="1" ht="13.2" hidden="1" x14ac:dyDescent="0.25">
      <c r="A189" s="164" t="s">
        <v>182</v>
      </c>
      <c r="B189" s="160"/>
      <c r="C189" s="160"/>
      <c r="D189" s="160"/>
      <c r="E189" s="160"/>
      <c r="F189" s="160"/>
      <c r="G189" s="160"/>
      <c r="H189" s="162"/>
      <c r="I189" s="160"/>
      <c r="J189" s="160"/>
      <c r="K189" s="160"/>
      <c r="L189" s="160"/>
      <c r="M189" s="160"/>
      <c r="N189" s="160"/>
      <c r="O189" s="160"/>
      <c r="P189" s="191"/>
      <c r="Q189" s="160"/>
    </row>
    <row r="190" spans="1:17" s="150" customFormat="1" ht="13.2" hidden="1" x14ac:dyDescent="0.25">
      <c r="A190" s="165" t="s">
        <v>124</v>
      </c>
      <c r="B190" s="177">
        <v>637</v>
      </c>
      <c r="C190" s="177">
        <v>229</v>
      </c>
      <c r="D190" s="177">
        <v>203</v>
      </c>
      <c r="E190" s="177">
        <v>346</v>
      </c>
      <c r="F190" s="177">
        <v>330</v>
      </c>
      <c r="G190" s="177">
        <v>384</v>
      </c>
      <c r="H190" s="178">
        <v>512</v>
      </c>
      <c r="I190" s="177">
        <v>838</v>
      </c>
      <c r="J190" s="158">
        <v>1269</v>
      </c>
      <c r="K190" s="158">
        <v>1567</v>
      </c>
      <c r="L190" s="160"/>
      <c r="M190" s="160"/>
      <c r="N190" s="160"/>
      <c r="O190" s="160"/>
      <c r="P190" s="191"/>
      <c r="Q190" s="160"/>
    </row>
    <row r="191" spans="1:17" s="150" customFormat="1" ht="13.2" hidden="1" x14ac:dyDescent="0.25">
      <c r="A191" s="165" t="s">
        <v>157</v>
      </c>
      <c r="B191" s="173">
        <v>0.8</v>
      </c>
      <c r="C191" s="173">
        <v>0.7</v>
      </c>
      <c r="D191" s="173">
        <v>0.6</v>
      </c>
      <c r="E191" s="173">
        <v>0.7</v>
      </c>
      <c r="F191" s="173">
        <v>0.7</v>
      </c>
      <c r="G191" s="173">
        <v>0.6</v>
      </c>
      <c r="H191" s="174">
        <v>0.7</v>
      </c>
      <c r="I191" s="173">
        <v>0.9</v>
      </c>
      <c r="J191" s="173">
        <v>1.1000000000000001</v>
      </c>
      <c r="K191" s="173">
        <v>0.9</v>
      </c>
      <c r="L191" s="160"/>
      <c r="M191" s="160"/>
      <c r="N191" s="160"/>
      <c r="O191" s="160"/>
      <c r="P191" s="191"/>
      <c r="Q191" s="160"/>
    </row>
    <row r="192" spans="1:17" s="150" customFormat="1" ht="13.2" hidden="1" x14ac:dyDescent="0.25">
      <c r="A192" s="165" t="s">
        <v>125</v>
      </c>
      <c r="B192" s="169">
        <v>22.21</v>
      </c>
      <c r="C192" s="169">
        <v>38.58</v>
      </c>
      <c r="D192" s="169">
        <v>25.37</v>
      </c>
      <c r="E192" s="169">
        <v>32.5</v>
      </c>
      <c r="F192" s="169">
        <v>43.34</v>
      </c>
      <c r="G192" s="169">
        <v>30.78</v>
      </c>
      <c r="H192" s="170">
        <v>31.59</v>
      </c>
      <c r="I192" s="169">
        <v>59.45</v>
      </c>
      <c r="J192" s="169">
        <v>108.04</v>
      </c>
      <c r="K192" s="169">
        <v>95.76</v>
      </c>
      <c r="L192" s="160"/>
      <c r="M192" s="160"/>
      <c r="N192" s="160"/>
      <c r="O192" s="160"/>
      <c r="P192" s="191"/>
      <c r="Q192" s="160"/>
    </row>
    <row r="193" spans="1:17" s="150" customFormat="1" ht="13.2" hidden="1" x14ac:dyDescent="0.25">
      <c r="A193" s="165" t="s">
        <v>126</v>
      </c>
      <c r="B193" s="169">
        <v>3.48</v>
      </c>
      <c r="C193" s="169">
        <v>16.88</v>
      </c>
      <c r="D193" s="169">
        <v>12.49</v>
      </c>
      <c r="E193" s="169">
        <v>9.3800000000000008</v>
      </c>
      <c r="F193" s="169">
        <v>13.11</v>
      </c>
      <c r="G193" s="169">
        <v>8.01</v>
      </c>
      <c r="H193" s="170">
        <v>6.17</v>
      </c>
      <c r="I193" s="169">
        <v>7.1</v>
      </c>
      <c r="J193" s="169">
        <v>8.52</v>
      </c>
      <c r="K193" s="169">
        <v>6.11</v>
      </c>
      <c r="L193" s="160"/>
      <c r="M193" s="160"/>
      <c r="N193" s="160"/>
      <c r="O193" s="160"/>
      <c r="P193" s="191"/>
      <c r="Q193" s="160"/>
    </row>
    <row r="194" spans="1:17" s="150" customFormat="1" ht="13.2" hidden="1" x14ac:dyDescent="0.25">
      <c r="A194" s="172" t="s">
        <v>121</v>
      </c>
      <c r="B194" s="160"/>
      <c r="C194" s="160"/>
      <c r="D194" s="160"/>
      <c r="E194" s="160"/>
      <c r="F194" s="160"/>
      <c r="G194" s="160"/>
      <c r="H194" s="162"/>
      <c r="I194" s="160"/>
      <c r="J194" s="160"/>
      <c r="K194" s="160"/>
      <c r="L194" s="160"/>
      <c r="M194" s="160"/>
      <c r="N194" s="160"/>
      <c r="O194" s="160"/>
      <c r="P194" s="191"/>
      <c r="Q194" s="160"/>
    </row>
    <row r="195" spans="1:17" s="150" customFormat="1" ht="13.2" x14ac:dyDescent="0.25">
      <c r="A195" s="183" t="s">
        <v>183</v>
      </c>
      <c r="B195" s="160"/>
      <c r="C195" s="160"/>
      <c r="D195" s="160"/>
      <c r="E195" s="160"/>
      <c r="F195" s="160"/>
      <c r="G195" s="160"/>
      <c r="H195" s="162"/>
      <c r="I195" s="160"/>
      <c r="J195" s="160"/>
      <c r="K195" s="160"/>
      <c r="L195" s="160"/>
      <c r="M195" s="160"/>
      <c r="N195" s="160"/>
      <c r="O195" s="160"/>
      <c r="P195" s="191"/>
      <c r="Q195" s="160"/>
    </row>
    <row r="196" spans="1:17" s="150" customFormat="1" ht="13.2" x14ac:dyDescent="0.25">
      <c r="A196" s="165" t="s">
        <v>124</v>
      </c>
      <c r="B196" s="158">
        <v>25436</v>
      </c>
      <c r="C196" s="158">
        <v>12928</v>
      </c>
      <c r="D196" s="158">
        <v>14787</v>
      </c>
      <c r="E196" s="158">
        <v>18348</v>
      </c>
      <c r="F196" s="158">
        <v>18936</v>
      </c>
      <c r="G196" s="158">
        <v>21164</v>
      </c>
      <c r="H196" s="159">
        <v>24424</v>
      </c>
      <c r="I196" s="158">
        <v>28405</v>
      </c>
      <c r="J196" s="158">
        <v>34505</v>
      </c>
      <c r="K196" s="158">
        <v>51055</v>
      </c>
      <c r="L196" s="160"/>
      <c r="M196" s="160"/>
      <c r="N196" s="160"/>
      <c r="O196" s="160"/>
      <c r="P196" s="191"/>
      <c r="Q196" s="160"/>
    </row>
    <row r="197" spans="1:17" s="150" customFormat="1" ht="13.2" x14ac:dyDescent="0.25">
      <c r="A197" s="165" t="s">
        <v>157</v>
      </c>
      <c r="B197" s="173">
        <v>32.9</v>
      </c>
      <c r="C197" s="173">
        <v>40.299999999999997</v>
      </c>
      <c r="D197" s="173">
        <v>41.6</v>
      </c>
      <c r="E197" s="173">
        <v>39</v>
      </c>
      <c r="F197" s="173">
        <v>37.700000000000003</v>
      </c>
      <c r="G197" s="173">
        <v>35.6</v>
      </c>
      <c r="H197" s="174">
        <v>34</v>
      </c>
      <c r="I197" s="173">
        <v>31.3</v>
      </c>
      <c r="J197" s="173">
        <v>29.3</v>
      </c>
      <c r="K197" s="173">
        <v>29.2</v>
      </c>
      <c r="L197" s="160"/>
      <c r="M197" s="160"/>
      <c r="N197" s="160"/>
      <c r="O197" s="160"/>
      <c r="P197" s="191"/>
      <c r="Q197" s="160"/>
    </row>
    <row r="198" spans="1:17" s="150" customFormat="1" ht="13.2" x14ac:dyDescent="0.25">
      <c r="A198" s="165" t="s">
        <v>125</v>
      </c>
      <c r="B198" s="169">
        <v>299.25</v>
      </c>
      <c r="C198" s="169">
        <v>544.42999999999995</v>
      </c>
      <c r="D198" s="169">
        <v>374.4</v>
      </c>
      <c r="E198" s="169">
        <v>381.19</v>
      </c>
      <c r="F198" s="169">
        <v>491.74</v>
      </c>
      <c r="G198" s="169">
        <v>372.6</v>
      </c>
      <c r="H198" s="170">
        <v>467.45</v>
      </c>
      <c r="I198" s="169">
        <v>453.13</v>
      </c>
      <c r="J198" s="169">
        <v>782.6</v>
      </c>
      <c r="K198" s="168">
        <v>1393.07</v>
      </c>
      <c r="L198" s="160"/>
      <c r="M198" s="160"/>
      <c r="N198" s="160"/>
      <c r="O198" s="160"/>
      <c r="P198" s="191"/>
      <c r="Q198" s="160"/>
    </row>
    <row r="199" spans="1:17" s="150" customFormat="1" ht="13.2" x14ac:dyDescent="0.25">
      <c r="A199" s="165" t="s">
        <v>126</v>
      </c>
      <c r="B199" s="169">
        <v>1.18</v>
      </c>
      <c r="C199" s="169">
        <v>4.21</v>
      </c>
      <c r="D199" s="169">
        <v>2.5299999999999998</v>
      </c>
      <c r="E199" s="169">
        <v>2.08</v>
      </c>
      <c r="F199" s="169">
        <v>2.6</v>
      </c>
      <c r="G199" s="169">
        <v>1.76</v>
      </c>
      <c r="H199" s="170">
        <v>1.91</v>
      </c>
      <c r="I199" s="169">
        <v>1.6</v>
      </c>
      <c r="J199" s="169">
        <v>2.27</v>
      </c>
      <c r="K199" s="169">
        <v>2.73</v>
      </c>
      <c r="L199" s="160"/>
      <c r="M199" s="160"/>
      <c r="N199" s="160"/>
      <c r="O199" s="160"/>
      <c r="P199" s="191"/>
      <c r="Q199" s="160"/>
    </row>
    <row r="200" spans="1:17" s="150" customFormat="1" ht="13.2" x14ac:dyDescent="0.25">
      <c r="A200" s="184" t="s">
        <v>32</v>
      </c>
      <c r="B200" s="160"/>
      <c r="C200" s="160"/>
      <c r="D200" s="160"/>
      <c r="E200" s="160"/>
      <c r="F200" s="160"/>
      <c r="G200" s="160"/>
      <c r="H200" s="162"/>
      <c r="I200" s="160"/>
      <c r="J200" s="160"/>
      <c r="K200" s="160"/>
      <c r="L200" s="160"/>
      <c r="M200" s="160"/>
      <c r="N200" s="160"/>
      <c r="O200" s="160"/>
      <c r="P200" s="191"/>
      <c r="Q200" s="160"/>
    </row>
    <row r="201" spans="1:17" s="150" customFormat="1" ht="13.2" x14ac:dyDescent="0.25">
      <c r="A201" s="165" t="s">
        <v>124</v>
      </c>
      <c r="B201" s="158">
        <v>15499</v>
      </c>
      <c r="C201" s="158">
        <v>8324</v>
      </c>
      <c r="D201" s="158">
        <v>9079</v>
      </c>
      <c r="E201" s="158">
        <v>11079</v>
      </c>
      <c r="F201" s="158">
        <v>11293</v>
      </c>
      <c r="G201" s="158">
        <v>12975</v>
      </c>
      <c r="H201" s="159">
        <v>14506</v>
      </c>
      <c r="I201" s="158">
        <v>16775</v>
      </c>
      <c r="J201" s="158">
        <v>20579</v>
      </c>
      <c r="K201" s="158">
        <v>32366</v>
      </c>
      <c r="L201" s="160"/>
      <c r="M201" s="160"/>
      <c r="N201" s="160"/>
      <c r="O201" s="160"/>
      <c r="P201" s="191"/>
      <c r="Q201" s="160"/>
    </row>
    <row r="202" spans="1:17" s="150" customFormat="1" ht="13.2" x14ac:dyDescent="0.25">
      <c r="A202" s="165" t="s">
        <v>157</v>
      </c>
      <c r="B202" s="173">
        <v>20.100000000000001</v>
      </c>
      <c r="C202" s="173">
        <v>25.9</v>
      </c>
      <c r="D202" s="173">
        <v>25.5</v>
      </c>
      <c r="E202" s="173">
        <v>23.6</v>
      </c>
      <c r="F202" s="173">
        <v>22.5</v>
      </c>
      <c r="G202" s="173">
        <v>21.8</v>
      </c>
      <c r="H202" s="174">
        <v>20.2</v>
      </c>
      <c r="I202" s="173">
        <v>18.5</v>
      </c>
      <c r="J202" s="173">
        <v>17.5</v>
      </c>
      <c r="K202" s="173">
        <v>18.5</v>
      </c>
      <c r="L202" s="160"/>
      <c r="M202" s="160"/>
      <c r="N202" s="160"/>
      <c r="O202" s="160"/>
      <c r="P202" s="191"/>
      <c r="Q202" s="160"/>
    </row>
    <row r="203" spans="1:17" s="150" customFormat="1" ht="13.2" x14ac:dyDescent="0.25">
      <c r="A203" s="165" t="s">
        <v>125</v>
      </c>
      <c r="B203" s="169">
        <v>210</v>
      </c>
      <c r="C203" s="169">
        <v>452.01</v>
      </c>
      <c r="D203" s="169">
        <v>303.75</v>
      </c>
      <c r="E203" s="169">
        <v>303.12</v>
      </c>
      <c r="F203" s="169">
        <v>409.59</v>
      </c>
      <c r="G203" s="169">
        <v>289.61</v>
      </c>
      <c r="H203" s="170">
        <v>381.28</v>
      </c>
      <c r="I203" s="169">
        <v>311.8</v>
      </c>
      <c r="J203" s="169">
        <v>633.28</v>
      </c>
      <c r="K203" s="168">
        <v>1080.0899999999999</v>
      </c>
      <c r="L203" s="160"/>
      <c r="M203" s="160"/>
      <c r="N203" s="160"/>
      <c r="O203" s="160"/>
      <c r="P203" s="191"/>
      <c r="Q203" s="160"/>
    </row>
    <row r="204" spans="1:17" s="150" customFormat="1" ht="13.2" x14ac:dyDescent="0.25">
      <c r="A204" s="165" t="s">
        <v>126</v>
      </c>
      <c r="B204" s="169">
        <v>1.35</v>
      </c>
      <c r="C204" s="169">
        <v>5.43</v>
      </c>
      <c r="D204" s="169">
        <v>3.35</v>
      </c>
      <c r="E204" s="169">
        <v>2.74</v>
      </c>
      <c r="F204" s="169">
        <v>3.63</v>
      </c>
      <c r="G204" s="169">
        <v>2.23</v>
      </c>
      <c r="H204" s="170">
        <v>2.63</v>
      </c>
      <c r="I204" s="169">
        <v>1.86</v>
      </c>
      <c r="J204" s="169">
        <v>3.08</v>
      </c>
      <c r="K204" s="169">
        <v>3.34</v>
      </c>
      <c r="L204" s="160"/>
      <c r="M204" s="160"/>
      <c r="N204" s="160"/>
      <c r="O204" s="160"/>
      <c r="P204" s="191"/>
      <c r="Q204" s="160"/>
    </row>
    <row r="205" spans="1:17" s="150" customFormat="1" ht="13.2" x14ac:dyDescent="0.25">
      <c r="A205" s="179" t="s">
        <v>184</v>
      </c>
      <c r="B205" s="160"/>
      <c r="C205" s="160"/>
      <c r="D205" s="160"/>
      <c r="E205" s="160"/>
      <c r="F205" s="160"/>
      <c r="G205" s="160"/>
      <c r="H205" s="162"/>
      <c r="I205" s="160"/>
      <c r="J205" s="160"/>
      <c r="K205" s="160"/>
      <c r="L205" s="160"/>
      <c r="M205" s="160"/>
      <c r="N205" s="160"/>
      <c r="O205" s="160"/>
      <c r="P205" s="191"/>
      <c r="Q205" s="160"/>
    </row>
    <row r="206" spans="1:17" s="150" customFormat="1" ht="13.2" x14ac:dyDescent="0.25">
      <c r="A206" s="165" t="s">
        <v>124</v>
      </c>
      <c r="B206" s="158">
        <v>8699</v>
      </c>
      <c r="C206" s="158">
        <v>2198</v>
      </c>
      <c r="D206" s="158">
        <v>3488</v>
      </c>
      <c r="E206" s="158">
        <v>4632</v>
      </c>
      <c r="F206" s="158">
        <v>4953</v>
      </c>
      <c r="G206" s="158">
        <v>6319</v>
      </c>
      <c r="H206" s="159">
        <v>7598</v>
      </c>
      <c r="I206" s="158">
        <v>10357</v>
      </c>
      <c r="J206" s="158">
        <v>14305</v>
      </c>
      <c r="K206" s="158">
        <v>22200</v>
      </c>
      <c r="L206" s="160"/>
      <c r="M206" s="160"/>
      <c r="N206" s="160"/>
      <c r="O206" s="160"/>
      <c r="P206" s="191"/>
      <c r="Q206" s="160"/>
    </row>
    <row r="207" spans="1:17" s="150" customFormat="1" ht="13.2" x14ac:dyDescent="0.25">
      <c r="A207" s="165" t="s">
        <v>157</v>
      </c>
      <c r="B207" s="173">
        <v>11.3</v>
      </c>
      <c r="C207" s="173">
        <v>6.9</v>
      </c>
      <c r="D207" s="173">
        <v>9.8000000000000007</v>
      </c>
      <c r="E207" s="173">
        <v>9.8000000000000007</v>
      </c>
      <c r="F207" s="173">
        <v>9.9</v>
      </c>
      <c r="G207" s="173">
        <v>10.6</v>
      </c>
      <c r="H207" s="174">
        <v>10.6</v>
      </c>
      <c r="I207" s="173">
        <v>11.4</v>
      </c>
      <c r="J207" s="173">
        <v>12.1</v>
      </c>
      <c r="K207" s="173">
        <v>12.7</v>
      </c>
      <c r="L207" s="160"/>
      <c r="M207" s="160"/>
      <c r="N207" s="160"/>
      <c r="O207" s="160"/>
      <c r="P207" s="191"/>
      <c r="Q207" s="160"/>
    </row>
    <row r="208" spans="1:17" s="150" customFormat="1" ht="13.2" x14ac:dyDescent="0.25">
      <c r="A208" s="165" t="s">
        <v>125</v>
      </c>
      <c r="B208" s="169">
        <v>151.09</v>
      </c>
      <c r="C208" s="169">
        <v>295.77999999999997</v>
      </c>
      <c r="D208" s="169">
        <v>171.61</v>
      </c>
      <c r="E208" s="169">
        <v>321.77999999999997</v>
      </c>
      <c r="F208" s="169">
        <v>341.6</v>
      </c>
      <c r="G208" s="169">
        <v>344.28</v>
      </c>
      <c r="H208" s="170">
        <v>344.03</v>
      </c>
      <c r="I208" s="169">
        <v>268.18</v>
      </c>
      <c r="J208" s="169">
        <v>524.51</v>
      </c>
      <c r="K208" s="169">
        <v>648.35</v>
      </c>
      <c r="L208" s="160"/>
      <c r="M208" s="160"/>
      <c r="N208" s="160"/>
      <c r="O208" s="160"/>
      <c r="P208" s="191"/>
      <c r="Q208" s="160"/>
    </row>
    <row r="209" spans="1:17" s="150" customFormat="1" ht="13.2" x14ac:dyDescent="0.25">
      <c r="A209" s="165" t="s">
        <v>126</v>
      </c>
      <c r="B209" s="169">
        <v>1.74</v>
      </c>
      <c r="C209" s="169">
        <v>13.46</v>
      </c>
      <c r="D209" s="169">
        <v>4.92</v>
      </c>
      <c r="E209" s="169">
        <v>6.95</v>
      </c>
      <c r="F209" s="169">
        <v>6.9</v>
      </c>
      <c r="G209" s="169">
        <v>5.45</v>
      </c>
      <c r="H209" s="170">
        <v>4.53</v>
      </c>
      <c r="I209" s="169">
        <v>2.59</v>
      </c>
      <c r="J209" s="169">
        <v>3.67</v>
      </c>
      <c r="K209" s="169">
        <v>2.92</v>
      </c>
      <c r="L209" s="160"/>
      <c r="M209" s="160"/>
      <c r="N209" s="160"/>
      <c r="O209" s="160"/>
      <c r="P209" s="191"/>
      <c r="Q209" s="160"/>
    </row>
    <row r="210" spans="1:17" s="150" customFormat="1" ht="13.2" x14ac:dyDescent="0.25">
      <c r="A210" s="185" t="s">
        <v>185</v>
      </c>
      <c r="B210" s="160"/>
      <c r="C210" s="160"/>
      <c r="D210" s="160"/>
      <c r="E210" s="160"/>
      <c r="F210" s="160"/>
      <c r="G210" s="160"/>
      <c r="H210" s="162"/>
      <c r="I210" s="160"/>
      <c r="J210" s="160"/>
      <c r="K210" s="160"/>
      <c r="L210" s="160"/>
      <c r="M210" s="160"/>
      <c r="N210" s="160"/>
      <c r="O210" s="160"/>
      <c r="P210" s="191"/>
      <c r="Q210" s="160"/>
    </row>
    <row r="211" spans="1:17" s="150" customFormat="1" ht="13.2" x14ac:dyDescent="0.25">
      <c r="A211" s="165" t="s">
        <v>124</v>
      </c>
      <c r="B211" s="158">
        <v>3435</v>
      </c>
      <c r="C211" s="177">
        <v>569</v>
      </c>
      <c r="D211" s="177">
        <v>794</v>
      </c>
      <c r="E211" s="158">
        <v>1265</v>
      </c>
      <c r="F211" s="158">
        <v>1496</v>
      </c>
      <c r="G211" s="158">
        <v>2052</v>
      </c>
      <c r="H211" s="159">
        <v>2846</v>
      </c>
      <c r="I211" s="158">
        <v>4630</v>
      </c>
      <c r="J211" s="158">
        <v>6517</v>
      </c>
      <c r="K211" s="158">
        <v>9602</v>
      </c>
      <c r="L211" s="160"/>
      <c r="M211" s="160"/>
      <c r="N211" s="160"/>
      <c r="O211" s="160"/>
      <c r="P211" s="191"/>
      <c r="Q211" s="160"/>
    </row>
    <row r="212" spans="1:17" s="150" customFormat="1" ht="13.2" x14ac:dyDescent="0.25">
      <c r="A212" s="165" t="s">
        <v>157</v>
      </c>
      <c r="B212" s="173">
        <v>4.4000000000000004</v>
      </c>
      <c r="C212" s="173">
        <v>1.8</v>
      </c>
      <c r="D212" s="173">
        <v>2.2000000000000002</v>
      </c>
      <c r="E212" s="173">
        <v>2.7</v>
      </c>
      <c r="F212" s="173">
        <v>3</v>
      </c>
      <c r="G212" s="173">
        <v>3.5</v>
      </c>
      <c r="H212" s="174">
        <v>4</v>
      </c>
      <c r="I212" s="173">
        <v>5.0999999999999996</v>
      </c>
      <c r="J212" s="173">
        <v>5.5</v>
      </c>
      <c r="K212" s="173">
        <v>5.5</v>
      </c>
      <c r="L212" s="160"/>
      <c r="M212" s="160"/>
      <c r="N212" s="160"/>
      <c r="O212" s="160"/>
      <c r="P212" s="191"/>
      <c r="Q212" s="160"/>
    </row>
    <row r="213" spans="1:17" s="150" customFormat="1" ht="13.2" x14ac:dyDescent="0.25">
      <c r="A213" s="165" t="s">
        <v>125</v>
      </c>
      <c r="B213" s="169">
        <v>77.58</v>
      </c>
      <c r="C213" s="169">
        <v>87.23</v>
      </c>
      <c r="D213" s="169">
        <v>67.03</v>
      </c>
      <c r="E213" s="169">
        <v>139.87</v>
      </c>
      <c r="F213" s="169">
        <v>127.53</v>
      </c>
      <c r="G213" s="169">
        <v>138.68</v>
      </c>
      <c r="H213" s="170">
        <v>128.52000000000001</v>
      </c>
      <c r="I213" s="169">
        <v>161.46</v>
      </c>
      <c r="J213" s="169">
        <v>244.52</v>
      </c>
      <c r="K213" s="169">
        <v>348.72</v>
      </c>
      <c r="L213" s="160"/>
      <c r="M213" s="160"/>
      <c r="N213" s="160"/>
      <c r="O213" s="160"/>
      <c r="P213" s="191"/>
      <c r="Q213" s="160"/>
    </row>
    <row r="214" spans="1:17" s="150" customFormat="1" ht="13.2" x14ac:dyDescent="0.25">
      <c r="A214" s="165" t="s">
        <v>126</v>
      </c>
      <c r="B214" s="169">
        <v>2.2599999999999998</v>
      </c>
      <c r="C214" s="169">
        <v>15.33</v>
      </c>
      <c r="D214" s="169">
        <v>8.44</v>
      </c>
      <c r="E214" s="169">
        <v>11.05</v>
      </c>
      <c r="F214" s="169">
        <v>8.5299999999999994</v>
      </c>
      <c r="G214" s="169">
        <v>6.76</v>
      </c>
      <c r="H214" s="170">
        <v>4.5199999999999996</v>
      </c>
      <c r="I214" s="169">
        <v>3.49</v>
      </c>
      <c r="J214" s="169">
        <v>3.75</v>
      </c>
      <c r="K214" s="169">
        <v>3.63</v>
      </c>
      <c r="L214" s="160"/>
      <c r="M214" s="160"/>
      <c r="N214" s="160"/>
      <c r="O214" s="160"/>
      <c r="P214" s="191"/>
      <c r="Q214" s="160"/>
    </row>
    <row r="215" spans="1:17" s="150" customFormat="1" ht="13.2" x14ac:dyDescent="0.25">
      <c r="A215" s="185" t="s">
        <v>186</v>
      </c>
      <c r="B215" s="160"/>
      <c r="C215" s="160"/>
      <c r="D215" s="160"/>
      <c r="E215" s="160"/>
      <c r="F215" s="160"/>
      <c r="G215" s="160"/>
      <c r="H215" s="162"/>
      <c r="I215" s="160"/>
      <c r="J215" s="160"/>
      <c r="K215" s="160"/>
      <c r="L215" s="160"/>
      <c r="M215" s="160"/>
      <c r="N215" s="160"/>
      <c r="O215" s="160"/>
      <c r="P215" s="191"/>
      <c r="Q215" s="160"/>
    </row>
    <row r="216" spans="1:17" s="150" customFormat="1" ht="13.2" x14ac:dyDescent="0.25">
      <c r="A216" s="165" t="s">
        <v>124</v>
      </c>
      <c r="B216" s="158">
        <v>2666</v>
      </c>
      <c r="C216" s="177">
        <v>794</v>
      </c>
      <c r="D216" s="158">
        <v>1154</v>
      </c>
      <c r="E216" s="158">
        <v>1486</v>
      </c>
      <c r="F216" s="158">
        <v>1718</v>
      </c>
      <c r="G216" s="158">
        <v>1868</v>
      </c>
      <c r="H216" s="159">
        <v>2324</v>
      </c>
      <c r="I216" s="158">
        <v>3048</v>
      </c>
      <c r="J216" s="158">
        <v>4381</v>
      </c>
      <c r="K216" s="158">
        <v>6705</v>
      </c>
      <c r="L216" s="160"/>
      <c r="M216" s="160"/>
      <c r="N216" s="160"/>
      <c r="O216" s="160"/>
      <c r="P216" s="191"/>
      <c r="Q216" s="160"/>
    </row>
    <row r="217" spans="1:17" s="150" customFormat="1" ht="13.2" x14ac:dyDescent="0.25">
      <c r="A217" s="165" t="s">
        <v>157</v>
      </c>
      <c r="B217" s="173">
        <v>3.4</v>
      </c>
      <c r="C217" s="173">
        <v>2.5</v>
      </c>
      <c r="D217" s="173">
        <v>3.2</v>
      </c>
      <c r="E217" s="173">
        <v>3.2</v>
      </c>
      <c r="F217" s="173">
        <v>3.4</v>
      </c>
      <c r="G217" s="173">
        <v>3.1</v>
      </c>
      <c r="H217" s="174">
        <v>3.2</v>
      </c>
      <c r="I217" s="173">
        <v>3.4</v>
      </c>
      <c r="J217" s="173">
        <v>3.7</v>
      </c>
      <c r="K217" s="173">
        <v>3.8</v>
      </c>
      <c r="L217" s="160"/>
      <c r="M217" s="160"/>
      <c r="N217" s="160"/>
      <c r="O217" s="160"/>
      <c r="P217" s="191"/>
      <c r="Q217" s="160"/>
    </row>
    <row r="218" spans="1:17" s="150" customFormat="1" ht="13.2" x14ac:dyDescent="0.25">
      <c r="A218" s="165" t="s">
        <v>125</v>
      </c>
      <c r="B218" s="169">
        <v>44.28</v>
      </c>
      <c r="C218" s="169">
        <v>59</v>
      </c>
      <c r="D218" s="169">
        <v>50.22</v>
      </c>
      <c r="E218" s="169">
        <v>78.69</v>
      </c>
      <c r="F218" s="169">
        <v>97.69</v>
      </c>
      <c r="G218" s="169">
        <v>76.47</v>
      </c>
      <c r="H218" s="170">
        <v>87.83</v>
      </c>
      <c r="I218" s="169">
        <v>82.87</v>
      </c>
      <c r="J218" s="169">
        <v>114.31</v>
      </c>
      <c r="K218" s="169">
        <v>219.35</v>
      </c>
      <c r="L218" s="160"/>
      <c r="M218" s="160"/>
      <c r="N218" s="160"/>
      <c r="O218" s="160"/>
      <c r="P218" s="191"/>
      <c r="Q218" s="160"/>
    </row>
    <row r="219" spans="1:17" s="150" customFormat="1" ht="13.2" x14ac:dyDescent="0.25">
      <c r="A219" s="165" t="s">
        <v>126</v>
      </c>
      <c r="B219" s="169">
        <v>1.66</v>
      </c>
      <c r="C219" s="169">
        <v>7.43</v>
      </c>
      <c r="D219" s="169">
        <v>4.3499999999999996</v>
      </c>
      <c r="E219" s="169">
        <v>5.29</v>
      </c>
      <c r="F219" s="169">
        <v>5.69</v>
      </c>
      <c r="G219" s="169">
        <v>4.09</v>
      </c>
      <c r="H219" s="170">
        <v>3.78</v>
      </c>
      <c r="I219" s="169">
        <v>2.72</v>
      </c>
      <c r="J219" s="169">
        <v>2.61</v>
      </c>
      <c r="K219" s="169">
        <v>3.27</v>
      </c>
      <c r="L219" s="160"/>
      <c r="M219" s="160"/>
      <c r="N219" s="160"/>
      <c r="O219" s="160"/>
      <c r="P219" s="191"/>
      <c r="Q219" s="160"/>
    </row>
    <row r="220" spans="1:17" s="150" customFormat="1" ht="22.8" x14ac:dyDescent="0.25">
      <c r="A220" s="185" t="s">
        <v>187</v>
      </c>
      <c r="B220" s="160"/>
      <c r="C220" s="160"/>
      <c r="D220" s="160"/>
      <c r="E220" s="160"/>
      <c r="F220" s="160"/>
      <c r="G220" s="160"/>
      <c r="H220" s="162"/>
      <c r="I220" s="160"/>
      <c r="J220" s="160"/>
      <c r="K220" s="160"/>
      <c r="L220" s="160"/>
      <c r="M220" s="160"/>
      <c r="N220" s="160"/>
      <c r="O220" s="160"/>
      <c r="P220" s="191"/>
      <c r="Q220" s="160"/>
    </row>
    <row r="221" spans="1:17" s="150" customFormat="1" ht="13.2" x14ac:dyDescent="0.25">
      <c r="A221" s="165" t="s">
        <v>124</v>
      </c>
      <c r="B221" s="158">
        <v>2599</v>
      </c>
      <c r="C221" s="180" t="s">
        <v>151</v>
      </c>
      <c r="D221" s="158">
        <v>1539</v>
      </c>
      <c r="E221" s="158">
        <v>1880</v>
      </c>
      <c r="F221" s="158">
        <v>1739</v>
      </c>
      <c r="G221" s="158">
        <v>2399</v>
      </c>
      <c r="H221" s="159">
        <v>2428</v>
      </c>
      <c r="I221" s="158">
        <v>2678</v>
      </c>
      <c r="J221" s="158">
        <v>3407</v>
      </c>
      <c r="K221" s="158">
        <v>5893</v>
      </c>
      <c r="L221" s="160"/>
      <c r="M221" s="160"/>
      <c r="N221" s="160"/>
      <c r="O221" s="160"/>
      <c r="P221" s="191"/>
      <c r="Q221" s="160"/>
    </row>
    <row r="222" spans="1:17" s="150" customFormat="1" ht="13.2" x14ac:dyDescent="0.25">
      <c r="A222" s="165" t="s">
        <v>157</v>
      </c>
      <c r="B222" s="173">
        <v>3.4</v>
      </c>
      <c r="C222" s="180" t="s">
        <v>151</v>
      </c>
      <c r="D222" s="173">
        <v>4.3</v>
      </c>
      <c r="E222" s="173">
        <v>4</v>
      </c>
      <c r="F222" s="173">
        <v>3.5</v>
      </c>
      <c r="G222" s="173">
        <v>4</v>
      </c>
      <c r="H222" s="174">
        <v>3.4</v>
      </c>
      <c r="I222" s="173">
        <v>3</v>
      </c>
      <c r="J222" s="173">
        <v>2.9</v>
      </c>
      <c r="K222" s="173">
        <v>3.4</v>
      </c>
      <c r="L222" s="160"/>
      <c r="M222" s="160"/>
      <c r="N222" s="160"/>
      <c r="O222" s="160"/>
      <c r="P222" s="191"/>
      <c r="Q222" s="160"/>
    </row>
    <row r="223" spans="1:17" s="150" customFormat="1" ht="13.2" x14ac:dyDescent="0.25">
      <c r="A223" s="165" t="s">
        <v>125</v>
      </c>
      <c r="B223" s="169">
        <v>85.61</v>
      </c>
      <c r="C223" s="180" t="s">
        <v>151</v>
      </c>
      <c r="D223" s="169">
        <v>141.47999999999999</v>
      </c>
      <c r="E223" s="169">
        <v>242.31</v>
      </c>
      <c r="F223" s="169">
        <v>264.05</v>
      </c>
      <c r="G223" s="169">
        <v>243.42</v>
      </c>
      <c r="H223" s="170">
        <v>223.54</v>
      </c>
      <c r="I223" s="169">
        <v>132.43</v>
      </c>
      <c r="J223" s="169">
        <v>377.63</v>
      </c>
      <c r="K223" s="169">
        <v>387.3</v>
      </c>
      <c r="L223" s="160"/>
      <c r="M223" s="160"/>
      <c r="N223" s="160"/>
      <c r="O223" s="160"/>
      <c r="P223" s="191"/>
      <c r="Q223" s="160"/>
    </row>
    <row r="224" spans="1:17" s="150" customFormat="1" ht="13.2" x14ac:dyDescent="0.25">
      <c r="A224" s="165" t="s">
        <v>126</v>
      </c>
      <c r="B224" s="169">
        <v>3.29</v>
      </c>
      <c r="C224" s="180" t="s">
        <v>151</v>
      </c>
      <c r="D224" s="169">
        <v>9.19</v>
      </c>
      <c r="E224" s="169">
        <v>12.89</v>
      </c>
      <c r="F224" s="169">
        <v>15.18</v>
      </c>
      <c r="G224" s="169">
        <v>10.15</v>
      </c>
      <c r="H224" s="170">
        <v>9.2100000000000009</v>
      </c>
      <c r="I224" s="169">
        <v>4.9400000000000004</v>
      </c>
      <c r="J224" s="169">
        <v>11.09</v>
      </c>
      <c r="K224" s="169">
        <v>6.57</v>
      </c>
      <c r="L224" s="160"/>
      <c r="M224" s="160"/>
      <c r="N224" s="160"/>
      <c r="O224" s="160"/>
      <c r="P224" s="191"/>
      <c r="Q224" s="160"/>
    </row>
    <row r="225" spans="1:17" s="150" customFormat="1" ht="13.2" x14ac:dyDescent="0.25">
      <c r="A225" s="186" t="s">
        <v>188</v>
      </c>
      <c r="B225" s="160"/>
      <c r="C225" s="160"/>
      <c r="D225" s="160"/>
      <c r="E225" s="160"/>
      <c r="F225" s="160"/>
      <c r="G225" s="160"/>
      <c r="H225" s="162"/>
      <c r="I225" s="160"/>
      <c r="J225" s="160"/>
      <c r="K225" s="160"/>
      <c r="L225" s="160"/>
      <c r="M225" s="160"/>
      <c r="N225" s="160"/>
      <c r="O225" s="160"/>
      <c r="P225" s="191"/>
      <c r="Q225" s="160"/>
    </row>
    <row r="226" spans="1:17" s="150" customFormat="1" ht="13.2" x14ac:dyDescent="0.25">
      <c r="A226" s="165" t="s">
        <v>124</v>
      </c>
      <c r="B226" s="158">
        <v>5370</v>
      </c>
      <c r="C226" s="158">
        <v>5721</v>
      </c>
      <c r="D226" s="158">
        <v>5286</v>
      </c>
      <c r="E226" s="158">
        <v>5938</v>
      </c>
      <c r="F226" s="158">
        <v>5856</v>
      </c>
      <c r="G226" s="158">
        <v>5930</v>
      </c>
      <c r="H226" s="171">
        <v>5987</v>
      </c>
      <c r="I226" s="158">
        <v>5129</v>
      </c>
      <c r="J226" s="158">
        <v>4076</v>
      </c>
      <c r="K226" s="158">
        <v>4392</v>
      </c>
      <c r="L226" s="160"/>
      <c r="M226" s="160"/>
      <c r="N226" s="160"/>
      <c r="O226" s="160"/>
      <c r="P226" s="191"/>
      <c r="Q226" s="160"/>
    </row>
    <row r="227" spans="1:17" s="150" customFormat="1" ht="13.2" x14ac:dyDescent="0.25">
      <c r="A227" s="165" t="s">
        <v>157</v>
      </c>
      <c r="B227" s="173">
        <v>6.9</v>
      </c>
      <c r="C227" s="173">
        <v>17.8</v>
      </c>
      <c r="D227" s="173">
        <v>14.9</v>
      </c>
      <c r="E227" s="173">
        <v>12.6</v>
      </c>
      <c r="F227" s="173">
        <v>11.7</v>
      </c>
      <c r="G227" s="173">
        <v>10</v>
      </c>
      <c r="H227" s="174">
        <v>8.3000000000000007</v>
      </c>
      <c r="I227" s="173">
        <v>5.7</v>
      </c>
      <c r="J227" s="173">
        <v>3.5</v>
      </c>
      <c r="K227" s="173">
        <v>2.5</v>
      </c>
      <c r="L227" s="160"/>
      <c r="M227" s="160"/>
      <c r="N227" s="160"/>
      <c r="O227" s="160"/>
      <c r="P227" s="191"/>
      <c r="Q227" s="160"/>
    </row>
    <row r="228" spans="1:17" s="150" customFormat="1" ht="13.2" x14ac:dyDescent="0.25">
      <c r="A228" s="165" t="s">
        <v>125</v>
      </c>
      <c r="B228" s="169">
        <v>88.99</v>
      </c>
      <c r="C228" s="169">
        <v>303.48</v>
      </c>
      <c r="D228" s="169">
        <v>240.29</v>
      </c>
      <c r="E228" s="169">
        <v>263.35000000000002</v>
      </c>
      <c r="F228" s="169">
        <v>230.3</v>
      </c>
      <c r="G228" s="169">
        <v>237.3</v>
      </c>
      <c r="H228" s="170">
        <v>246.64</v>
      </c>
      <c r="I228" s="169">
        <v>244.91</v>
      </c>
      <c r="J228" s="169">
        <v>547.04999999999995</v>
      </c>
      <c r="K228" s="169">
        <v>513.92999999999995</v>
      </c>
      <c r="L228" s="160"/>
      <c r="M228" s="160"/>
      <c r="N228" s="160"/>
      <c r="O228" s="160"/>
      <c r="P228" s="191"/>
      <c r="Q228" s="160"/>
    </row>
    <row r="229" spans="1:17" s="150" customFormat="1" ht="13.2" x14ac:dyDescent="0.25">
      <c r="A229" s="165" t="s">
        <v>126</v>
      </c>
      <c r="B229" s="169">
        <v>1.66</v>
      </c>
      <c r="C229" s="169">
        <v>5.3</v>
      </c>
      <c r="D229" s="169">
        <v>4.55</v>
      </c>
      <c r="E229" s="169">
        <v>4.43</v>
      </c>
      <c r="F229" s="169">
        <v>3.93</v>
      </c>
      <c r="G229" s="169">
        <v>4</v>
      </c>
      <c r="H229" s="170">
        <v>4.12</v>
      </c>
      <c r="I229" s="169">
        <v>4.7699999999999996</v>
      </c>
      <c r="J229" s="169">
        <v>13.42</v>
      </c>
      <c r="K229" s="169">
        <v>11.7</v>
      </c>
      <c r="L229" s="160"/>
      <c r="M229" s="160"/>
      <c r="N229" s="160"/>
      <c r="O229" s="160"/>
      <c r="P229" s="191"/>
      <c r="Q229" s="160"/>
    </row>
    <row r="230" spans="1:17" s="150" customFormat="1" ht="13.2" x14ac:dyDescent="0.25">
      <c r="A230" s="179" t="s">
        <v>189</v>
      </c>
      <c r="B230" s="160"/>
      <c r="C230" s="160"/>
      <c r="D230" s="160"/>
      <c r="E230" s="160"/>
      <c r="F230" s="160"/>
      <c r="G230" s="160"/>
      <c r="H230" s="162"/>
      <c r="I230" s="160"/>
      <c r="J230" s="160"/>
      <c r="K230" s="160"/>
      <c r="L230" s="160"/>
      <c r="M230" s="160"/>
      <c r="N230" s="160"/>
      <c r="O230" s="160"/>
      <c r="P230" s="191"/>
      <c r="Q230" s="160"/>
    </row>
    <row r="231" spans="1:17" s="150" customFormat="1" ht="13.2" x14ac:dyDescent="0.25">
      <c r="A231" s="165" t="s">
        <v>124</v>
      </c>
      <c r="B231" s="158">
        <v>1430</v>
      </c>
      <c r="C231" s="180" t="s">
        <v>151</v>
      </c>
      <c r="D231" s="177">
        <v>305</v>
      </c>
      <c r="E231" s="177">
        <v>509</v>
      </c>
      <c r="F231" s="177">
        <v>485</v>
      </c>
      <c r="G231" s="177">
        <v>726</v>
      </c>
      <c r="H231" s="178">
        <v>921</v>
      </c>
      <c r="I231" s="158">
        <v>1288</v>
      </c>
      <c r="J231" s="158">
        <v>2198</v>
      </c>
      <c r="K231" s="158">
        <v>5774</v>
      </c>
      <c r="L231" s="160"/>
      <c r="M231" s="160"/>
      <c r="N231" s="160"/>
      <c r="O231" s="160"/>
      <c r="P231" s="191"/>
      <c r="Q231" s="160"/>
    </row>
    <row r="232" spans="1:17" s="150" customFormat="1" ht="13.2" x14ac:dyDescent="0.25">
      <c r="A232" s="165" t="s">
        <v>157</v>
      </c>
      <c r="B232" s="173">
        <v>1.8</v>
      </c>
      <c r="C232" s="180" t="s">
        <v>151</v>
      </c>
      <c r="D232" s="173">
        <v>0.9</v>
      </c>
      <c r="E232" s="173">
        <v>1.1000000000000001</v>
      </c>
      <c r="F232" s="173">
        <v>1</v>
      </c>
      <c r="G232" s="173">
        <v>1.2</v>
      </c>
      <c r="H232" s="174">
        <v>1.3</v>
      </c>
      <c r="I232" s="173">
        <v>1.4</v>
      </c>
      <c r="J232" s="173">
        <v>1.9</v>
      </c>
      <c r="K232" s="173">
        <v>3.3</v>
      </c>
      <c r="L232" s="160"/>
      <c r="M232" s="160"/>
      <c r="N232" s="160"/>
      <c r="O232" s="160"/>
      <c r="P232" s="191"/>
      <c r="Q232" s="160"/>
    </row>
    <row r="233" spans="1:17" s="150" customFormat="1" ht="13.2" x14ac:dyDescent="0.25">
      <c r="A233" s="165" t="s">
        <v>125</v>
      </c>
      <c r="B233" s="169">
        <v>96.11</v>
      </c>
      <c r="C233" s="180" t="s">
        <v>151</v>
      </c>
      <c r="D233" s="169">
        <v>50.3</v>
      </c>
      <c r="E233" s="169">
        <v>64.08</v>
      </c>
      <c r="F233" s="169">
        <v>91.89</v>
      </c>
      <c r="G233" s="169">
        <v>71.97</v>
      </c>
      <c r="H233" s="170">
        <v>89.93</v>
      </c>
      <c r="I233" s="169">
        <v>98.92</v>
      </c>
      <c r="J233" s="169">
        <v>138.44</v>
      </c>
      <c r="K233" s="169">
        <v>754.44</v>
      </c>
      <c r="L233" s="160"/>
      <c r="M233" s="160"/>
      <c r="N233" s="160"/>
      <c r="O233" s="160"/>
      <c r="P233" s="191"/>
      <c r="Q233" s="160"/>
    </row>
    <row r="234" spans="1:17" s="150" customFormat="1" ht="13.2" x14ac:dyDescent="0.25">
      <c r="A234" s="165" t="s">
        <v>126</v>
      </c>
      <c r="B234" s="169">
        <v>6.72</v>
      </c>
      <c r="C234" s="180" t="s">
        <v>151</v>
      </c>
      <c r="D234" s="169">
        <v>16.510000000000002</v>
      </c>
      <c r="E234" s="169">
        <v>12.59</v>
      </c>
      <c r="F234" s="169">
        <v>18.96</v>
      </c>
      <c r="G234" s="169">
        <v>9.91</v>
      </c>
      <c r="H234" s="170">
        <v>9.77</v>
      </c>
      <c r="I234" s="169">
        <v>7.68</v>
      </c>
      <c r="J234" s="169">
        <v>6.3</v>
      </c>
      <c r="K234" s="169">
        <v>13.07</v>
      </c>
      <c r="L234" s="160"/>
      <c r="M234" s="160"/>
      <c r="N234" s="160"/>
      <c r="O234" s="160"/>
      <c r="P234" s="191"/>
      <c r="Q234" s="160"/>
    </row>
    <row r="235" spans="1:17" s="150" customFormat="1" ht="13.2" x14ac:dyDescent="0.25">
      <c r="A235" s="184" t="s">
        <v>190</v>
      </c>
      <c r="B235" s="160"/>
      <c r="C235" s="160"/>
      <c r="D235" s="160"/>
      <c r="E235" s="160"/>
      <c r="F235" s="160"/>
      <c r="G235" s="160"/>
      <c r="H235" s="162"/>
      <c r="I235" s="160"/>
      <c r="J235" s="160"/>
      <c r="K235" s="160"/>
      <c r="L235" s="160"/>
      <c r="M235" s="160"/>
      <c r="N235" s="160"/>
      <c r="O235" s="160"/>
      <c r="P235" s="191"/>
      <c r="Q235" s="160"/>
    </row>
    <row r="236" spans="1:17" s="150" customFormat="1" ht="13.2" x14ac:dyDescent="0.25">
      <c r="A236" s="165" t="s">
        <v>124</v>
      </c>
      <c r="B236" s="158">
        <v>4625</v>
      </c>
      <c r="C236" s="158">
        <v>2635</v>
      </c>
      <c r="D236" s="158">
        <v>3223</v>
      </c>
      <c r="E236" s="158">
        <v>3856</v>
      </c>
      <c r="F236" s="158">
        <v>4102</v>
      </c>
      <c r="G236" s="158">
        <v>4357</v>
      </c>
      <c r="H236" s="159">
        <v>4750</v>
      </c>
      <c r="I236" s="158">
        <v>5306</v>
      </c>
      <c r="J236" s="158">
        <v>5983</v>
      </c>
      <c r="K236" s="158">
        <v>6727</v>
      </c>
      <c r="L236" s="160"/>
      <c r="M236" s="160"/>
      <c r="N236" s="160"/>
      <c r="O236" s="160"/>
      <c r="P236" s="191"/>
      <c r="Q236" s="160"/>
    </row>
    <row r="237" spans="1:17" s="150" customFormat="1" ht="13.2" x14ac:dyDescent="0.25">
      <c r="A237" s="165" t="s">
        <v>157</v>
      </c>
      <c r="B237" s="173">
        <v>6</v>
      </c>
      <c r="C237" s="173">
        <v>8.1999999999999993</v>
      </c>
      <c r="D237" s="173">
        <v>9.1</v>
      </c>
      <c r="E237" s="173">
        <v>8.1999999999999993</v>
      </c>
      <c r="F237" s="173">
        <v>8.1999999999999993</v>
      </c>
      <c r="G237" s="173">
        <v>7.3</v>
      </c>
      <c r="H237" s="174">
        <v>6.6</v>
      </c>
      <c r="I237" s="173">
        <v>5.9</v>
      </c>
      <c r="J237" s="173">
        <v>5.0999999999999996</v>
      </c>
      <c r="K237" s="173">
        <v>3.8</v>
      </c>
      <c r="L237" s="160"/>
      <c r="M237" s="160"/>
      <c r="N237" s="160"/>
      <c r="O237" s="160"/>
      <c r="P237" s="191"/>
      <c r="Q237" s="160"/>
    </row>
    <row r="238" spans="1:17" s="150" customFormat="1" ht="13.2" x14ac:dyDescent="0.25">
      <c r="A238" s="165" t="s">
        <v>125</v>
      </c>
      <c r="B238" s="169">
        <v>44.99</v>
      </c>
      <c r="C238" s="169">
        <v>97.06</v>
      </c>
      <c r="D238" s="169">
        <v>72.66</v>
      </c>
      <c r="E238" s="169">
        <v>86.47</v>
      </c>
      <c r="F238" s="169">
        <v>106.11</v>
      </c>
      <c r="G238" s="169">
        <v>66.31</v>
      </c>
      <c r="H238" s="170">
        <v>69.59</v>
      </c>
      <c r="I238" s="169">
        <v>69.23</v>
      </c>
      <c r="J238" s="169">
        <v>100.66</v>
      </c>
      <c r="K238" s="169">
        <v>151.97</v>
      </c>
      <c r="L238" s="160"/>
      <c r="M238" s="160"/>
      <c r="N238" s="160"/>
      <c r="O238" s="160"/>
      <c r="P238" s="191"/>
      <c r="Q238" s="160"/>
    </row>
    <row r="239" spans="1:17" s="150" customFormat="1" ht="13.2" x14ac:dyDescent="0.25">
      <c r="A239" s="165" t="s">
        <v>126</v>
      </c>
      <c r="B239" s="169">
        <v>0.97</v>
      </c>
      <c r="C239" s="169">
        <v>3.68</v>
      </c>
      <c r="D239" s="169">
        <v>2.25</v>
      </c>
      <c r="E239" s="169">
        <v>2.2400000000000002</v>
      </c>
      <c r="F239" s="169">
        <v>2.59</v>
      </c>
      <c r="G239" s="169">
        <v>1.52</v>
      </c>
      <c r="H239" s="170">
        <v>1.47</v>
      </c>
      <c r="I239" s="169">
        <v>1.3</v>
      </c>
      <c r="J239" s="169">
        <v>1.68</v>
      </c>
      <c r="K239" s="169">
        <v>2.2599999999999998</v>
      </c>
      <c r="L239" s="160"/>
      <c r="M239" s="160"/>
      <c r="N239" s="160"/>
      <c r="O239" s="160"/>
      <c r="P239" s="191"/>
      <c r="Q239" s="160"/>
    </row>
    <row r="240" spans="1:17" s="150" customFormat="1" ht="13.2" hidden="1" x14ac:dyDescent="0.25">
      <c r="A240" s="179" t="s">
        <v>191</v>
      </c>
      <c r="B240" s="160"/>
      <c r="C240" s="160"/>
      <c r="D240" s="160"/>
      <c r="E240" s="160"/>
      <c r="F240" s="160"/>
      <c r="G240" s="160"/>
      <c r="H240" s="162"/>
      <c r="I240" s="160"/>
      <c r="J240" s="160"/>
      <c r="K240" s="160"/>
      <c r="L240" s="160"/>
      <c r="M240" s="160"/>
      <c r="N240" s="160"/>
      <c r="O240" s="160"/>
      <c r="P240" s="191"/>
      <c r="Q240" s="160"/>
    </row>
    <row r="241" spans="1:17" s="150" customFormat="1" ht="13.2" hidden="1" x14ac:dyDescent="0.25">
      <c r="A241" s="165" t="s">
        <v>124</v>
      </c>
      <c r="B241" s="177">
        <v>540</v>
      </c>
      <c r="C241" s="177">
        <v>252</v>
      </c>
      <c r="D241" s="177">
        <v>343</v>
      </c>
      <c r="E241" s="177">
        <v>435</v>
      </c>
      <c r="F241" s="177">
        <v>441</v>
      </c>
      <c r="G241" s="177">
        <v>480</v>
      </c>
      <c r="H241" s="178">
        <v>529</v>
      </c>
      <c r="I241" s="177">
        <v>634</v>
      </c>
      <c r="J241" s="177">
        <v>713</v>
      </c>
      <c r="K241" s="177">
        <v>932</v>
      </c>
      <c r="L241" s="160"/>
      <c r="M241" s="160"/>
      <c r="N241" s="160"/>
      <c r="O241" s="160"/>
      <c r="P241" s="191"/>
      <c r="Q241" s="160"/>
    </row>
    <row r="242" spans="1:17" s="150" customFormat="1" ht="13.2" hidden="1" x14ac:dyDescent="0.25">
      <c r="A242" s="165" t="s">
        <v>157</v>
      </c>
      <c r="B242" s="173">
        <v>0.7</v>
      </c>
      <c r="C242" s="173">
        <v>0.8</v>
      </c>
      <c r="D242" s="173">
        <v>1</v>
      </c>
      <c r="E242" s="173">
        <v>0.9</v>
      </c>
      <c r="F242" s="173">
        <v>0.9</v>
      </c>
      <c r="G242" s="173">
        <v>0.8</v>
      </c>
      <c r="H242" s="174">
        <v>0.7</v>
      </c>
      <c r="I242" s="173">
        <v>0.7</v>
      </c>
      <c r="J242" s="173">
        <v>0.6</v>
      </c>
      <c r="K242" s="173">
        <v>0.5</v>
      </c>
      <c r="L242" s="160"/>
      <c r="M242" s="160"/>
      <c r="N242" s="160"/>
      <c r="O242" s="160"/>
      <c r="P242" s="191"/>
      <c r="Q242" s="160"/>
    </row>
    <row r="243" spans="1:17" s="150" customFormat="1" ht="13.2" hidden="1" x14ac:dyDescent="0.25">
      <c r="A243" s="165" t="s">
        <v>125</v>
      </c>
      <c r="B243" s="169">
        <v>16.95</v>
      </c>
      <c r="C243" s="169">
        <v>18.559999999999999</v>
      </c>
      <c r="D243" s="169">
        <v>26.01</v>
      </c>
      <c r="E243" s="169">
        <v>28.68</v>
      </c>
      <c r="F243" s="169">
        <v>27.65</v>
      </c>
      <c r="G243" s="169">
        <v>27.64</v>
      </c>
      <c r="H243" s="170">
        <v>25.56</v>
      </c>
      <c r="I243" s="169">
        <v>21.27</v>
      </c>
      <c r="J243" s="169">
        <v>27.79</v>
      </c>
      <c r="K243" s="169">
        <v>39.909999999999997</v>
      </c>
      <c r="L243" s="160"/>
      <c r="M243" s="160"/>
      <c r="N243" s="160"/>
      <c r="O243" s="160"/>
      <c r="P243" s="191"/>
      <c r="Q243" s="160"/>
    </row>
    <row r="244" spans="1:17" s="150" customFormat="1" ht="13.2" hidden="1" x14ac:dyDescent="0.25">
      <c r="A244" s="165" t="s">
        <v>126</v>
      </c>
      <c r="B244" s="169">
        <v>3.14</v>
      </c>
      <c r="C244" s="169">
        <v>7.37</v>
      </c>
      <c r="D244" s="169">
        <v>7.58</v>
      </c>
      <c r="E244" s="169">
        <v>6.6</v>
      </c>
      <c r="F244" s="169">
        <v>6.27</v>
      </c>
      <c r="G244" s="169">
        <v>5.75</v>
      </c>
      <c r="H244" s="170">
        <v>4.83</v>
      </c>
      <c r="I244" s="169">
        <v>3.36</v>
      </c>
      <c r="J244" s="169">
        <v>3.9</v>
      </c>
      <c r="K244" s="169">
        <v>4.28</v>
      </c>
      <c r="L244" s="160"/>
      <c r="M244" s="160"/>
      <c r="N244" s="160"/>
      <c r="O244" s="160"/>
      <c r="P244" s="191"/>
      <c r="Q244" s="160"/>
    </row>
    <row r="245" spans="1:17" s="150" customFormat="1" ht="13.2" hidden="1" x14ac:dyDescent="0.25">
      <c r="A245" s="179" t="s">
        <v>25</v>
      </c>
      <c r="B245" s="160"/>
      <c r="C245" s="160"/>
      <c r="D245" s="160"/>
      <c r="E245" s="160"/>
      <c r="F245" s="160"/>
      <c r="G245" s="160"/>
      <c r="H245" s="162"/>
      <c r="I245" s="160"/>
      <c r="J245" s="160"/>
      <c r="K245" s="160"/>
      <c r="L245" s="160"/>
      <c r="M245" s="160"/>
      <c r="N245" s="160"/>
      <c r="O245" s="160"/>
      <c r="P245" s="191"/>
      <c r="Q245" s="160"/>
    </row>
    <row r="246" spans="1:17" s="150" customFormat="1" ht="13.2" hidden="1" x14ac:dyDescent="0.25">
      <c r="A246" s="165" t="s">
        <v>124</v>
      </c>
      <c r="B246" s="158">
        <v>1763</v>
      </c>
      <c r="C246" s="158">
        <v>1191</v>
      </c>
      <c r="D246" s="158">
        <v>1386</v>
      </c>
      <c r="E246" s="158">
        <v>1563</v>
      </c>
      <c r="F246" s="158">
        <v>1659</v>
      </c>
      <c r="G246" s="158">
        <v>1691</v>
      </c>
      <c r="H246" s="159">
        <v>1789</v>
      </c>
      <c r="I246" s="158">
        <v>1897</v>
      </c>
      <c r="J246" s="158">
        <v>2096</v>
      </c>
      <c r="K246" s="158">
        <v>2430</v>
      </c>
      <c r="L246" s="160"/>
      <c r="M246" s="160"/>
      <c r="N246" s="160"/>
      <c r="O246" s="160"/>
      <c r="P246" s="191"/>
      <c r="Q246" s="160"/>
    </row>
    <row r="247" spans="1:17" s="150" customFormat="1" ht="13.2" hidden="1" x14ac:dyDescent="0.25">
      <c r="A247" s="165" t="s">
        <v>157</v>
      </c>
      <c r="B247" s="173">
        <v>2.2999999999999998</v>
      </c>
      <c r="C247" s="173">
        <v>3.7</v>
      </c>
      <c r="D247" s="173">
        <v>3.9</v>
      </c>
      <c r="E247" s="173">
        <v>3.3</v>
      </c>
      <c r="F247" s="173">
        <v>3.3</v>
      </c>
      <c r="G247" s="173">
        <v>2.8</v>
      </c>
      <c r="H247" s="174">
        <v>2.5</v>
      </c>
      <c r="I247" s="173">
        <v>2.1</v>
      </c>
      <c r="J247" s="173">
        <v>1.8</v>
      </c>
      <c r="K247" s="173">
        <v>1.4</v>
      </c>
      <c r="L247" s="160"/>
      <c r="M247" s="160"/>
      <c r="N247" s="160"/>
      <c r="O247" s="160"/>
      <c r="P247" s="191"/>
      <c r="Q247" s="160"/>
    </row>
    <row r="248" spans="1:17" s="150" customFormat="1" ht="13.2" hidden="1" x14ac:dyDescent="0.25">
      <c r="A248" s="165" t="s">
        <v>125</v>
      </c>
      <c r="B248" s="169">
        <v>27.93</v>
      </c>
      <c r="C248" s="169">
        <v>49.23</v>
      </c>
      <c r="D248" s="169">
        <v>35.89</v>
      </c>
      <c r="E248" s="169">
        <v>41.08</v>
      </c>
      <c r="F248" s="169">
        <v>53.42</v>
      </c>
      <c r="G248" s="169">
        <v>33.159999999999997</v>
      </c>
      <c r="H248" s="170">
        <v>42.15</v>
      </c>
      <c r="I248" s="169">
        <v>42.57</v>
      </c>
      <c r="J248" s="169">
        <v>54.72</v>
      </c>
      <c r="K248" s="169">
        <v>71.84</v>
      </c>
      <c r="L248" s="160"/>
      <c r="M248" s="160"/>
      <c r="N248" s="160"/>
      <c r="O248" s="160"/>
      <c r="P248" s="191"/>
      <c r="Q248" s="160"/>
    </row>
    <row r="249" spans="1:17" s="150" customFormat="1" ht="13.2" hidden="1" x14ac:dyDescent="0.25">
      <c r="A249" s="165" t="s">
        <v>126</v>
      </c>
      <c r="B249" s="169">
        <v>1.58</v>
      </c>
      <c r="C249" s="169">
        <v>4.13</v>
      </c>
      <c r="D249" s="169">
        <v>2.59</v>
      </c>
      <c r="E249" s="169">
        <v>2.63</v>
      </c>
      <c r="F249" s="169">
        <v>3.22</v>
      </c>
      <c r="G249" s="169">
        <v>1.96</v>
      </c>
      <c r="H249" s="170">
        <v>2.36</v>
      </c>
      <c r="I249" s="169">
        <v>2.2400000000000002</v>
      </c>
      <c r="J249" s="169">
        <v>2.61</v>
      </c>
      <c r="K249" s="169">
        <v>2.96</v>
      </c>
      <c r="L249" s="160"/>
      <c r="M249" s="160"/>
      <c r="N249" s="160"/>
      <c r="O249" s="160"/>
      <c r="P249" s="191"/>
      <c r="Q249" s="160"/>
    </row>
    <row r="250" spans="1:17" s="150" customFormat="1" ht="13.2" hidden="1" x14ac:dyDescent="0.25">
      <c r="A250" s="179" t="s">
        <v>192</v>
      </c>
      <c r="B250" s="160"/>
      <c r="C250" s="160"/>
      <c r="D250" s="160"/>
      <c r="E250" s="160"/>
      <c r="F250" s="160"/>
      <c r="G250" s="160"/>
      <c r="H250" s="162"/>
      <c r="I250" s="160"/>
      <c r="J250" s="160"/>
      <c r="K250" s="160"/>
      <c r="L250" s="160"/>
      <c r="M250" s="160"/>
      <c r="N250" s="160"/>
      <c r="O250" s="160"/>
      <c r="P250" s="191"/>
      <c r="Q250" s="160"/>
    </row>
    <row r="251" spans="1:17" s="150" customFormat="1" ht="13.2" hidden="1" x14ac:dyDescent="0.25">
      <c r="A251" s="165" t="s">
        <v>124</v>
      </c>
      <c r="B251" s="177">
        <v>140</v>
      </c>
      <c r="C251" s="177">
        <v>63</v>
      </c>
      <c r="D251" s="177">
        <v>79</v>
      </c>
      <c r="E251" s="180" t="s">
        <v>151</v>
      </c>
      <c r="F251" s="177">
        <v>145</v>
      </c>
      <c r="G251" s="177">
        <v>123</v>
      </c>
      <c r="H251" s="178">
        <v>128</v>
      </c>
      <c r="I251" s="177">
        <v>155</v>
      </c>
      <c r="J251" s="177">
        <v>248</v>
      </c>
      <c r="K251" s="180" t="s">
        <v>151</v>
      </c>
      <c r="L251" s="160"/>
      <c r="M251" s="160"/>
      <c r="N251" s="160"/>
      <c r="O251" s="160"/>
      <c r="P251" s="191"/>
      <c r="Q251" s="160"/>
    </row>
    <row r="252" spans="1:17" s="150" customFormat="1" ht="13.2" hidden="1" x14ac:dyDescent="0.25">
      <c r="A252" s="165" t="s">
        <v>157</v>
      </c>
      <c r="B252" s="173">
        <v>0.2</v>
      </c>
      <c r="C252" s="173">
        <v>0.2</v>
      </c>
      <c r="D252" s="173">
        <v>0.2</v>
      </c>
      <c r="E252" s="180" t="s">
        <v>151</v>
      </c>
      <c r="F252" s="173">
        <v>0.3</v>
      </c>
      <c r="G252" s="173">
        <v>0.2</v>
      </c>
      <c r="H252" s="174">
        <v>0.2</v>
      </c>
      <c r="I252" s="173">
        <v>0.2</v>
      </c>
      <c r="J252" s="173">
        <v>0.2</v>
      </c>
      <c r="K252" s="180" t="s">
        <v>151</v>
      </c>
      <c r="L252" s="160"/>
      <c r="M252" s="160"/>
      <c r="N252" s="160"/>
      <c r="O252" s="160"/>
      <c r="P252" s="191"/>
      <c r="Q252" s="160"/>
    </row>
    <row r="253" spans="1:17" s="150" customFormat="1" ht="13.2" hidden="1" x14ac:dyDescent="0.25">
      <c r="A253" s="165" t="s">
        <v>125</v>
      </c>
      <c r="B253" s="169">
        <v>8.49</v>
      </c>
      <c r="C253" s="169">
        <v>14.68</v>
      </c>
      <c r="D253" s="169">
        <v>16.79</v>
      </c>
      <c r="E253" s="180" t="s">
        <v>151</v>
      </c>
      <c r="F253" s="169">
        <v>18.05</v>
      </c>
      <c r="G253" s="169">
        <v>17.84</v>
      </c>
      <c r="H253" s="170">
        <v>16.649999999999999</v>
      </c>
      <c r="I253" s="169">
        <v>19.82</v>
      </c>
      <c r="J253" s="169">
        <v>34.67</v>
      </c>
      <c r="K253" s="180" t="s">
        <v>151</v>
      </c>
      <c r="L253" s="160"/>
      <c r="M253" s="160"/>
      <c r="N253" s="160"/>
      <c r="O253" s="160"/>
      <c r="P253" s="191"/>
      <c r="Q253" s="160"/>
    </row>
    <row r="254" spans="1:17" s="150" customFormat="1" ht="13.2" hidden="1" x14ac:dyDescent="0.25">
      <c r="A254" s="165" t="s">
        <v>126</v>
      </c>
      <c r="B254" s="169">
        <v>6.09</v>
      </c>
      <c r="C254" s="169">
        <v>23.46</v>
      </c>
      <c r="D254" s="169">
        <v>21.14</v>
      </c>
      <c r="E254" s="180" t="s">
        <v>151</v>
      </c>
      <c r="F254" s="169">
        <v>12.48</v>
      </c>
      <c r="G254" s="169">
        <v>14.56</v>
      </c>
      <c r="H254" s="170">
        <v>12.98</v>
      </c>
      <c r="I254" s="169">
        <v>12.78</v>
      </c>
      <c r="J254" s="169">
        <v>13.97</v>
      </c>
      <c r="K254" s="180" t="s">
        <v>151</v>
      </c>
      <c r="L254" s="160"/>
      <c r="M254" s="160"/>
      <c r="N254" s="160"/>
      <c r="O254" s="160"/>
      <c r="P254" s="191"/>
      <c r="Q254" s="160"/>
    </row>
    <row r="255" spans="1:17" s="150" customFormat="1" ht="13.2" hidden="1" x14ac:dyDescent="0.25">
      <c r="A255" s="179" t="s">
        <v>193</v>
      </c>
      <c r="B255" s="160"/>
      <c r="C255" s="160"/>
      <c r="D255" s="160"/>
      <c r="E255" s="160"/>
      <c r="F255" s="160"/>
      <c r="G255" s="160"/>
      <c r="H255" s="162"/>
      <c r="I255" s="160"/>
      <c r="J255" s="160"/>
      <c r="K255" s="160"/>
      <c r="L255" s="160"/>
      <c r="M255" s="160"/>
      <c r="N255" s="160"/>
      <c r="O255" s="160"/>
      <c r="P255" s="191"/>
      <c r="Q255" s="160"/>
    </row>
    <row r="256" spans="1:17" s="150" customFormat="1" ht="13.2" hidden="1" x14ac:dyDescent="0.25">
      <c r="A256" s="165" t="s">
        <v>124</v>
      </c>
      <c r="B256" s="158">
        <v>1403</v>
      </c>
      <c r="C256" s="177">
        <v>732</v>
      </c>
      <c r="D256" s="177">
        <v>876</v>
      </c>
      <c r="E256" s="158">
        <v>1092</v>
      </c>
      <c r="F256" s="158">
        <v>1194</v>
      </c>
      <c r="G256" s="158">
        <v>1356</v>
      </c>
      <c r="H256" s="159">
        <v>1507</v>
      </c>
      <c r="I256" s="158">
        <v>1738</v>
      </c>
      <c r="J256" s="158">
        <v>1896</v>
      </c>
      <c r="K256" s="158">
        <v>1926</v>
      </c>
      <c r="L256" s="160"/>
      <c r="M256" s="160"/>
      <c r="N256" s="160"/>
      <c r="O256" s="160"/>
      <c r="P256" s="191"/>
      <c r="Q256" s="160"/>
    </row>
    <row r="257" spans="1:17" s="150" customFormat="1" ht="13.2" hidden="1" x14ac:dyDescent="0.25">
      <c r="A257" s="165" t="s">
        <v>157</v>
      </c>
      <c r="B257" s="173">
        <v>1.8</v>
      </c>
      <c r="C257" s="173">
        <v>2.2999999999999998</v>
      </c>
      <c r="D257" s="173">
        <v>2.5</v>
      </c>
      <c r="E257" s="173">
        <v>2.2999999999999998</v>
      </c>
      <c r="F257" s="173">
        <v>2.4</v>
      </c>
      <c r="G257" s="173">
        <v>2.2999999999999998</v>
      </c>
      <c r="H257" s="174">
        <v>2.1</v>
      </c>
      <c r="I257" s="173">
        <v>1.9</v>
      </c>
      <c r="J257" s="173">
        <v>1.6</v>
      </c>
      <c r="K257" s="173">
        <v>1.1000000000000001</v>
      </c>
      <c r="L257" s="160"/>
      <c r="M257" s="160"/>
      <c r="N257" s="160"/>
      <c r="O257" s="160"/>
      <c r="P257" s="191"/>
      <c r="Q257" s="160"/>
    </row>
    <row r="258" spans="1:17" s="150" customFormat="1" ht="13.2" hidden="1" x14ac:dyDescent="0.25">
      <c r="A258" s="165" t="s">
        <v>125</v>
      </c>
      <c r="B258" s="169">
        <v>20.14</v>
      </c>
      <c r="C258" s="169">
        <v>32.619999999999997</v>
      </c>
      <c r="D258" s="169">
        <v>22.2</v>
      </c>
      <c r="E258" s="169">
        <v>33.479999999999997</v>
      </c>
      <c r="F258" s="169">
        <v>45.36</v>
      </c>
      <c r="G258" s="169">
        <v>26.93</v>
      </c>
      <c r="H258" s="170">
        <v>38.229999999999997</v>
      </c>
      <c r="I258" s="169">
        <v>35.869999999999997</v>
      </c>
      <c r="J258" s="169">
        <v>48.53</v>
      </c>
      <c r="K258" s="169">
        <v>50.21</v>
      </c>
      <c r="L258" s="160"/>
      <c r="M258" s="160"/>
      <c r="N258" s="160"/>
      <c r="O258" s="160"/>
      <c r="P258" s="191"/>
      <c r="Q258" s="160"/>
    </row>
    <row r="259" spans="1:17" s="150" customFormat="1" ht="13.2" hidden="1" x14ac:dyDescent="0.25">
      <c r="A259" s="165" t="s">
        <v>126</v>
      </c>
      <c r="B259" s="169">
        <v>1.44</v>
      </c>
      <c r="C259" s="169">
        <v>4.46</v>
      </c>
      <c r="D259" s="169">
        <v>2.5299999999999998</v>
      </c>
      <c r="E259" s="169">
        <v>3.07</v>
      </c>
      <c r="F259" s="169">
        <v>3.8</v>
      </c>
      <c r="G259" s="169">
        <v>1.99</v>
      </c>
      <c r="H259" s="170">
        <v>2.54</v>
      </c>
      <c r="I259" s="169">
        <v>2.06</v>
      </c>
      <c r="J259" s="169">
        <v>2.56</v>
      </c>
      <c r="K259" s="169">
        <v>2.61</v>
      </c>
      <c r="L259" s="160"/>
      <c r="M259" s="160"/>
      <c r="N259" s="160"/>
      <c r="O259" s="160"/>
      <c r="P259" s="191"/>
      <c r="Q259" s="160"/>
    </row>
    <row r="260" spans="1:17" s="150" customFormat="1" ht="22.8" hidden="1" x14ac:dyDescent="0.25">
      <c r="A260" s="185" t="s">
        <v>194</v>
      </c>
      <c r="B260" s="160"/>
      <c r="C260" s="160"/>
      <c r="D260" s="160"/>
      <c r="E260" s="160"/>
      <c r="F260" s="160"/>
      <c r="G260" s="160"/>
      <c r="H260" s="162"/>
      <c r="I260" s="160"/>
      <c r="J260" s="160"/>
      <c r="K260" s="160"/>
      <c r="L260" s="160"/>
      <c r="M260" s="160"/>
      <c r="N260" s="160"/>
      <c r="O260" s="160"/>
      <c r="P260" s="191"/>
      <c r="Q260" s="160"/>
    </row>
    <row r="261" spans="1:17" s="150" customFormat="1" ht="13.2" hidden="1" x14ac:dyDescent="0.25">
      <c r="A261" s="165" t="s">
        <v>124</v>
      </c>
      <c r="B261" s="177">
        <v>133</v>
      </c>
      <c r="C261" s="177">
        <v>97</v>
      </c>
      <c r="D261" s="177">
        <v>142</v>
      </c>
      <c r="E261" s="177">
        <v>139</v>
      </c>
      <c r="F261" s="177">
        <v>138</v>
      </c>
      <c r="G261" s="177">
        <v>151</v>
      </c>
      <c r="H261" s="178">
        <v>113</v>
      </c>
      <c r="I261" s="177">
        <v>126</v>
      </c>
      <c r="J261" s="177">
        <v>135</v>
      </c>
      <c r="K261" s="177">
        <v>157</v>
      </c>
      <c r="L261" s="160"/>
      <c r="M261" s="160"/>
      <c r="N261" s="160"/>
      <c r="O261" s="160"/>
      <c r="P261" s="191"/>
      <c r="Q261" s="160"/>
    </row>
    <row r="262" spans="1:17" s="150" customFormat="1" ht="13.2" hidden="1" x14ac:dyDescent="0.25">
      <c r="A262" s="165" t="s">
        <v>157</v>
      </c>
      <c r="B262" s="173">
        <v>0.2</v>
      </c>
      <c r="C262" s="173">
        <v>0.3</v>
      </c>
      <c r="D262" s="173">
        <v>0.4</v>
      </c>
      <c r="E262" s="173">
        <v>0.3</v>
      </c>
      <c r="F262" s="173">
        <v>0.3</v>
      </c>
      <c r="G262" s="173">
        <v>0.3</v>
      </c>
      <c r="H262" s="174">
        <v>0.2</v>
      </c>
      <c r="I262" s="173">
        <v>0.1</v>
      </c>
      <c r="J262" s="173">
        <v>0.1</v>
      </c>
      <c r="K262" s="173">
        <v>0.1</v>
      </c>
      <c r="L262" s="160"/>
      <c r="M262" s="160"/>
      <c r="N262" s="160"/>
      <c r="O262" s="160"/>
      <c r="P262" s="191"/>
      <c r="Q262" s="160"/>
    </row>
    <row r="263" spans="1:17" s="150" customFormat="1" ht="13.2" hidden="1" x14ac:dyDescent="0.25">
      <c r="A263" s="165" t="s">
        <v>125</v>
      </c>
      <c r="B263" s="169">
        <v>5.55</v>
      </c>
      <c r="C263" s="169">
        <v>12.63</v>
      </c>
      <c r="D263" s="169">
        <v>9.48</v>
      </c>
      <c r="E263" s="169">
        <v>10.34</v>
      </c>
      <c r="F263" s="169">
        <v>11.17</v>
      </c>
      <c r="G263" s="169">
        <v>10.92</v>
      </c>
      <c r="H263" s="170">
        <v>9.57</v>
      </c>
      <c r="I263" s="169">
        <v>10.08</v>
      </c>
      <c r="J263" s="169">
        <v>13.83</v>
      </c>
      <c r="K263" s="169">
        <v>12.94</v>
      </c>
      <c r="L263" s="160"/>
      <c r="M263" s="160"/>
      <c r="N263" s="160"/>
      <c r="O263" s="160"/>
      <c r="P263" s="191"/>
      <c r="Q263" s="160"/>
    </row>
    <row r="264" spans="1:17" s="150" customFormat="1" ht="13.2" hidden="1" x14ac:dyDescent="0.25">
      <c r="A264" s="165" t="s">
        <v>126</v>
      </c>
      <c r="B264" s="169">
        <v>4.17</v>
      </c>
      <c r="C264" s="169">
        <v>13.01</v>
      </c>
      <c r="D264" s="169">
        <v>6.65</v>
      </c>
      <c r="E264" s="169">
        <v>7.43</v>
      </c>
      <c r="F264" s="169">
        <v>8.1199999999999992</v>
      </c>
      <c r="G264" s="169">
        <v>7.23</v>
      </c>
      <c r="H264" s="170">
        <v>8.48</v>
      </c>
      <c r="I264" s="169">
        <v>8.02</v>
      </c>
      <c r="J264" s="169">
        <v>10.220000000000001</v>
      </c>
      <c r="K264" s="169">
        <v>8.24</v>
      </c>
      <c r="L264" s="160"/>
      <c r="M264" s="160"/>
      <c r="N264" s="160"/>
      <c r="O264" s="160"/>
      <c r="P264" s="191"/>
      <c r="Q264" s="160"/>
    </row>
    <row r="265" spans="1:17" s="150" customFormat="1" ht="13.2" hidden="1" x14ac:dyDescent="0.25">
      <c r="A265" s="185" t="s">
        <v>195</v>
      </c>
      <c r="B265" s="160"/>
      <c r="C265" s="160"/>
      <c r="D265" s="160"/>
      <c r="E265" s="160"/>
      <c r="F265" s="160"/>
      <c r="G265" s="160"/>
      <c r="H265" s="162"/>
      <c r="I265" s="160"/>
      <c r="J265" s="160"/>
      <c r="K265" s="160"/>
      <c r="L265" s="160"/>
      <c r="M265" s="160"/>
      <c r="N265" s="160"/>
      <c r="O265" s="160"/>
      <c r="P265" s="191"/>
      <c r="Q265" s="160"/>
    </row>
    <row r="266" spans="1:17" s="150" customFormat="1" ht="13.2" hidden="1" x14ac:dyDescent="0.25">
      <c r="A266" s="165" t="s">
        <v>124</v>
      </c>
      <c r="B266" s="158">
        <v>1270</v>
      </c>
      <c r="C266" s="177">
        <v>635</v>
      </c>
      <c r="D266" s="177">
        <v>733</v>
      </c>
      <c r="E266" s="177">
        <v>953</v>
      </c>
      <c r="F266" s="158">
        <v>1057</v>
      </c>
      <c r="G266" s="158">
        <v>1205</v>
      </c>
      <c r="H266" s="159">
        <v>1394</v>
      </c>
      <c r="I266" s="158">
        <v>1612</v>
      </c>
      <c r="J266" s="158">
        <v>1760</v>
      </c>
      <c r="K266" s="158">
        <v>1769</v>
      </c>
      <c r="L266" s="160"/>
      <c r="M266" s="160"/>
      <c r="N266" s="160"/>
      <c r="O266" s="160"/>
      <c r="P266" s="191"/>
      <c r="Q266" s="160"/>
    </row>
    <row r="267" spans="1:17" s="150" customFormat="1" ht="13.2" hidden="1" x14ac:dyDescent="0.25">
      <c r="A267" s="165" t="s">
        <v>157</v>
      </c>
      <c r="B267" s="173">
        <v>1.6</v>
      </c>
      <c r="C267" s="173">
        <v>2</v>
      </c>
      <c r="D267" s="173">
        <v>2.1</v>
      </c>
      <c r="E267" s="173">
        <v>2</v>
      </c>
      <c r="F267" s="173">
        <v>2.1</v>
      </c>
      <c r="G267" s="173">
        <v>2</v>
      </c>
      <c r="H267" s="174">
        <v>1.9</v>
      </c>
      <c r="I267" s="173">
        <v>1.8</v>
      </c>
      <c r="J267" s="173">
        <v>1.5</v>
      </c>
      <c r="K267" s="173">
        <v>1</v>
      </c>
      <c r="L267" s="160"/>
      <c r="M267" s="160"/>
      <c r="N267" s="160"/>
      <c r="O267" s="160"/>
      <c r="P267" s="191"/>
      <c r="Q267" s="160"/>
    </row>
    <row r="268" spans="1:17" s="150" customFormat="1" ht="13.2" hidden="1" x14ac:dyDescent="0.25">
      <c r="A268" s="165" t="s">
        <v>125</v>
      </c>
      <c r="B268" s="169">
        <v>19.75</v>
      </c>
      <c r="C268" s="169">
        <v>31.71</v>
      </c>
      <c r="D268" s="169">
        <v>21.18</v>
      </c>
      <c r="E268" s="169">
        <v>36.56</v>
      </c>
      <c r="F268" s="169">
        <v>43.73</v>
      </c>
      <c r="G268" s="169">
        <v>29.43</v>
      </c>
      <c r="H268" s="170">
        <v>37.340000000000003</v>
      </c>
      <c r="I268" s="169">
        <v>33.04</v>
      </c>
      <c r="J268" s="169">
        <v>46.29</v>
      </c>
      <c r="K268" s="169">
        <v>51.8</v>
      </c>
      <c r="L268" s="160"/>
      <c r="M268" s="160"/>
      <c r="N268" s="160"/>
      <c r="O268" s="160"/>
      <c r="P268" s="191"/>
      <c r="Q268" s="160"/>
    </row>
    <row r="269" spans="1:17" s="150" customFormat="1" ht="13.2" hidden="1" x14ac:dyDescent="0.25">
      <c r="A269" s="165" t="s">
        <v>126</v>
      </c>
      <c r="B269" s="169">
        <v>1.56</v>
      </c>
      <c r="C269" s="169">
        <v>5</v>
      </c>
      <c r="D269" s="169">
        <v>2.89</v>
      </c>
      <c r="E269" s="169">
        <v>3.84</v>
      </c>
      <c r="F269" s="169">
        <v>4.1399999999999997</v>
      </c>
      <c r="G269" s="169">
        <v>2.44</v>
      </c>
      <c r="H269" s="170">
        <v>2.68</v>
      </c>
      <c r="I269" s="169">
        <v>2.0499999999999998</v>
      </c>
      <c r="J269" s="169">
        <v>2.63</v>
      </c>
      <c r="K269" s="169">
        <v>2.93</v>
      </c>
      <c r="L269" s="160"/>
      <c r="M269" s="160"/>
      <c r="N269" s="160"/>
      <c r="O269" s="160"/>
      <c r="P269" s="191"/>
      <c r="Q269" s="160"/>
    </row>
    <row r="270" spans="1:17" s="150" customFormat="1" ht="13.2" hidden="1" x14ac:dyDescent="0.25">
      <c r="A270" s="179" t="s">
        <v>196</v>
      </c>
      <c r="B270" s="160"/>
      <c r="C270" s="160"/>
      <c r="D270" s="160"/>
      <c r="E270" s="160"/>
      <c r="F270" s="160"/>
      <c r="G270" s="160"/>
      <c r="H270" s="162"/>
      <c r="I270" s="160"/>
      <c r="J270" s="160"/>
      <c r="K270" s="160"/>
      <c r="L270" s="160"/>
      <c r="M270" s="160"/>
      <c r="N270" s="160"/>
      <c r="O270" s="160"/>
      <c r="P270" s="191"/>
      <c r="Q270" s="160"/>
    </row>
    <row r="271" spans="1:17" s="150" customFormat="1" ht="13.2" hidden="1" x14ac:dyDescent="0.25">
      <c r="A271" s="165" t="s">
        <v>124</v>
      </c>
      <c r="B271" s="177">
        <v>780</v>
      </c>
      <c r="C271" s="177">
        <v>398</v>
      </c>
      <c r="D271" s="177">
        <v>538</v>
      </c>
      <c r="E271" s="177">
        <v>645</v>
      </c>
      <c r="F271" s="177">
        <v>663</v>
      </c>
      <c r="G271" s="177">
        <v>707</v>
      </c>
      <c r="H271" s="178">
        <v>797</v>
      </c>
      <c r="I271" s="177">
        <v>882</v>
      </c>
      <c r="J271" s="158">
        <v>1030</v>
      </c>
      <c r="K271" s="158">
        <v>1235</v>
      </c>
      <c r="L271" s="160"/>
      <c r="M271" s="160"/>
      <c r="N271" s="160"/>
      <c r="O271" s="160"/>
      <c r="P271" s="191"/>
      <c r="Q271" s="160"/>
    </row>
    <row r="272" spans="1:17" s="150" customFormat="1" ht="13.2" hidden="1" x14ac:dyDescent="0.25">
      <c r="A272" s="165" t="s">
        <v>157</v>
      </c>
      <c r="B272" s="173">
        <v>1</v>
      </c>
      <c r="C272" s="173">
        <v>1.2</v>
      </c>
      <c r="D272" s="173">
        <v>1.5</v>
      </c>
      <c r="E272" s="173">
        <v>1.4</v>
      </c>
      <c r="F272" s="173">
        <v>1.3</v>
      </c>
      <c r="G272" s="173">
        <v>1.2</v>
      </c>
      <c r="H272" s="174">
        <v>1.1000000000000001</v>
      </c>
      <c r="I272" s="173">
        <v>1</v>
      </c>
      <c r="J272" s="173">
        <v>0.9</v>
      </c>
      <c r="K272" s="173">
        <v>0.7</v>
      </c>
      <c r="L272" s="160"/>
      <c r="M272" s="160"/>
      <c r="N272" s="160"/>
      <c r="O272" s="160"/>
      <c r="P272" s="191"/>
      <c r="Q272" s="160"/>
    </row>
    <row r="273" spans="1:17" s="150" customFormat="1" ht="13.2" hidden="1" x14ac:dyDescent="0.25">
      <c r="A273" s="165" t="s">
        <v>125</v>
      </c>
      <c r="B273" s="169">
        <v>16.04</v>
      </c>
      <c r="C273" s="169">
        <v>28.87</v>
      </c>
      <c r="D273" s="169">
        <v>24.29</v>
      </c>
      <c r="E273" s="169">
        <v>35.14</v>
      </c>
      <c r="F273" s="169">
        <v>28.85</v>
      </c>
      <c r="G273" s="169">
        <v>24.11</v>
      </c>
      <c r="H273" s="170">
        <v>20.149999999999999</v>
      </c>
      <c r="I273" s="169">
        <v>25.98</v>
      </c>
      <c r="J273" s="169">
        <v>32.369999999999997</v>
      </c>
      <c r="K273" s="169">
        <v>33.380000000000003</v>
      </c>
      <c r="L273" s="160"/>
      <c r="M273" s="160"/>
      <c r="N273" s="160"/>
      <c r="O273" s="160"/>
      <c r="P273" s="191"/>
      <c r="Q273" s="160"/>
    </row>
    <row r="274" spans="1:17" s="150" customFormat="1" ht="13.2" hidden="1" x14ac:dyDescent="0.25">
      <c r="A274" s="165" t="s">
        <v>126</v>
      </c>
      <c r="B274" s="169">
        <v>2.06</v>
      </c>
      <c r="C274" s="169">
        <v>7.26</v>
      </c>
      <c r="D274" s="169">
        <v>4.5199999999999996</v>
      </c>
      <c r="E274" s="169">
        <v>5.45</v>
      </c>
      <c r="F274" s="169">
        <v>4.3499999999999996</v>
      </c>
      <c r="G274" s="169">
        <v>3.41</v>
      </c>
      <c r="H274" s="170">
        <v>2.5299999999999998</v>
      </c>
      <c r="I274" s="169">
        <v>2.95</v>
      </c>
      <c r="J274" s="169">
        <v>3.14</v>
      </c>
      <c r="K274" s="169">
        <v>2.7</v>
      </c>
      <c r="L274" s="160"/>
      <c r="M274" s="160"/>
      <c r="N274" s="160"/>
      <c r="O274" s="160"/>
      <c r="P274" s="191"/>
      <c r="Q274" s="160"/>
    </row>
    <row r="275" spans="1:17" s="150" customFormat="1" ht="13.2" x14ac:dyDescent="0.25">
      <c r="A275" s="184" t="s">
        <v>197</v>
      </c>
      <c r="B275" s="160"/>
      <c r="C275" s="160"/>
      <c r="D275" s="160"/>
      <c r="E275" s="160"/>
      <c r="F275" s="160"/>
      <c r="G275" s="160"/>
      <c r="H275" s="162"/>
      <c r="I275" s="160"/>
      <c r="J275" s="160"/>
      <c r="K275" s="160"/>
      <c r="L275" s="160"/>
      <c r="M275" s="160"/>
      <c r="N275" s="160"/>
      <c r="O275" s="160"/>
      <c r="P275" s="191"/>
      <c r="Q275" s="160"/>
    </row>
    <row r="276" spans="1:17" s="150" customFormat="1" ht="13.2" x14ac:dyDescent="0.25">
      <c r="A276" s="165" t="s">
        <v>124</v>
      </c>
      <c r="B276" s="158">
        <v>1985</v>
      </c>
      <c r="C276" s="177">
        <v>697</v>
      </c>
      <c r="D276" s="177">
        <v>875</v>
      </c>
      <c r="E276" s="158">
        <v>1198</v>
      </c>
      <c r="F276" s="158">
        <v>1223</v>
      </c>
      <c r="G276" s="158">
        <v>1432</v>
      </c>
      <c r="H276" s="159">
        <v>1770</v>
      </c>
      <c r="I276" s="158">
        <v>2328</v>
      </c>
      <c r="J276" s="158">
        <v>2878</v>
      </c>
      <c r="K276" s="158">
        <v>4971</v>
      </c>
      <c r="L276" s="160"/>
      <c r="M276" s="160"/>
      <c r="N276" s="160"/>
      <c r="O276" s="160"/>
      <c r="P276" s="191"/>
      <c r="Q276" s="160"/>
    </row>
    <row r="277" spans="1:17" s="150" customFormat="1" ht="13.2" x14ac:dyDescent="0.25">
      <c r="A277" s="165" t="s">
        <v>157</v>
      </c>
      <c r="B277" s="173">
        <v>2.6</v>
      </c>
      <c r="C277" s="173">
        <v>2.2000000000000002</v>
      </c>
      <c r="D277" s="173">
        <v>2.5</v>
      </c>
      <c r="E277" s="173">
        <v>2.5</v>
      </c>
      <c r="F277" s="173">
        <v>2.4</v>
      </c>
      <c r="G277" s="173">
        <v>2.4</v>
      </c>
      <c r="H277" s="174">
        <v>2.5</v>
      </c>
      <c r="I277" s="173">
        <v>2.6</v>
      </c>
      <c r="J277" s="173">
        <v>2.4</v>
      </c>
      <c r="K277" s="173">
        <v>2.8</v>
      </c>
      <c r="L277" s="160"/>
      <c r="M277" s="160"/>
      <c r="N277" s="160"/>
      <c r="O277" s="160"/>
      <c r="P277" s="191"/>
      <c r="Q277" s="160"/>
    </row>
    <row r="278" spans="1:17" s="150" customFormat="1" ht="13.2" x14ac:dyDescent="0.25">
      <c r="A278" s="165" t="s">
        <v>125</v>
      </c>
      <c r="B278" s="169">
        <v>48.94</v>
      </c>
      <c r="C278" s="169">
        <v>57.67</v>
      </c>
      <c r="D278" s="169">
        <v>38.33</v>
      </c>
      <c r="E278" s="169">
        <v>91.72</v>
      </c>
      <c r="F278" s="169">
        <v>74.260000000000005</v>
      </c>
      <c r="G278" s="169">
        <v>58.75</v>
      </c>
      <c r="H278" s="170">
        <v>100.14</v>
      </c>
      <c r="I278" s="169">
        <v>115.08</v>
      </c>
      <c r="J278" s="169">
        <v>176.01</v>
      </c>
      <c r="K278" s="169">
        <v>213.12</v>
      </c>
      <c r="L278" s="160"/>
      <c r="M278" s="160"/>
      <c r="N278" s="160"/>
      <c r="O278" s="160"/>
      <c r="P278" s="191"/>
      <c r="Q278" s="160"/>
    </row>
    <row r="279" spans="1:17" s="150" customFormat="1" ht="13.2" x14ac:dyDescent="0.25">
      <c r="A279" s="165" t="s">
        <v>126</v>
      </c>
      <c r="B279" s="169">
        <v>2.4700000000000002</v>
      </c>
      <c r="C279" s="169">
        <v>8.2799999999999994</v>
      </c>
      <c r="D279" s="169">
        <v>4.38</v>
      </c>
      <c r="E279" s="169">
        <v>7.66</v>
      </c>
      <c r="F279" s="169">
        <v>6.07</v>
      </c>
      <c r="G279" s="169">
        <v>4.0999999999999996</v>
      </c>
      <c r="H279" s="170">
        <v>5.66</v>
      </c>
      <c r="I279" s="169">
        <v>4.9400000000000004</v>
      </c>
      <c r="J279" s="169">
        <v>6.11</v>
      </c>
      <c r="K279" s="169">
        <v>4.29</v>
      </c>
      <c r="L279" s="160"/>
      <c r="M279" s="160"/>
      <c r="N279" s="160"/>
      <c r="O279" s="160"/>
      <c r="P279" s="191"/>
      <c r="Q279" s="160"/>
    </row>
    <row r="280" spans="1:17" s="150" customFormat="1" ht="13.2" hidden="1" x14ac:dyDescent="0.25">
      <c r="A280" s="179" t="s">
        <v>198</v>
      </c>
      <c r="B280" s="160"/>
      <c r="C280" s="160"/>
      <c r="D280" s="160"/>
      <c r="E280" s="160"/>
      <c r="F280" s="160"/>
      <c r="G280" s="160"/>
      <c r="H280" s="162"/>
      <c r="I280" s="160"/>
      <c r="J280" s="160"/>
      <c r="K280" s="160"/>
      <c r="L280" s="160"/>
      <c r="M280" s="160"/>
      <c r="N280" s="160"/>
      <c r="O280" s="160"/>
      <c r="P280" s="191"/>
      <c r="Q280" s="160"/>
    </row>
    <row r="281" spans="1:17" s="150" customFormat="1" ht="13.2" hidden="1" x14ac:dyDescent="0.25">
      <c r="A281" s="165" t="s">
        <v>124</v>
      </c>
      <c r="B281" s="177">
        <v>550</v>
      </c>
      <c r="C281" s="180" t="s">
        <v>151</v>
      </c>
      <c r="D281" s="180" t="s">
        <v>151</v>
      </c>
      <c r="E281" s="180" t="s">
        <v>151</v>
      </c>
      <c r="F281" s="180" t="s">
        <v>151</v>
      </c>
      <c r="G281" s="177">
        <v>216</v>
      </c>
      <c r="H281" s="178">
        <v>485</v>
      </c>
      <c r="I281" s="177">
        <v>786</v>
      </c>
      <c r="J281" s="177">
        <v>962</v>
      </c>
      <c r="K281" s="158">
        <v>1799</v>
      </c>
      <c r="L281" s="160"/>
      <c r="M281" s="160"/>
      <c r="N281" s="160"/>
      <c r="O281" s="160"/>
      <c r="P281" s="191"/>
      <c r="Q281" s="160"/>
    </row>
    <row r="282" spans="1:17" s="150" customFormat="1" ht="13.2" hidden="1" x14ac:dyDescent="0.25">
      <c r="A282" s="165" t="s">
        <v>157</v>
      </c>
      <c r="B282" s="173">
        <v>0.7</v>
      </c>
      <c r="C282" s="180" t="s">
        <v>151</v>
      </c>
      <c r="D282" s="180" t="s">
        <v>151</v>
      </c>
      <c r="E282" s="180" t="s">
        <v>151</v>
      </c>
      <c r="F282" s="180" t="s">
        <v>151</v>
      </c>
      <c r="G282" s="173">
        <v>0.4</v>
      </c>
      <c r="H282" s="174">
        <v>0.7</v>
      </c>
      <c r="I282" s="173">
        <v>0.9</v>
      </c>
      <c r="J282" s="173">
        <v>0.8</v>
      </c>
      <c r="K282" s="173">
        <v>1</v>
      </c>
      <c r="L282" s="160"/>
      <c r="M282" s="160"/>
      <c r="N282" s="160"/>
      <c r="O282" s="160"/>
      <c r="P282" s="191"/>
      <c r="Q282" s="160"/>
    </row>
    <row r="283" spans="1:17" s="150" customFormat="1" ht="13.2" hidden="1" x14ac:dyDescent="0.25">
      <c r="A283" s="165" t="s">
        <v>125</v>
      </c>
      <c r="B283" s="169">
        <v>28.83</v>
      </c>
      <c r="C283" s="180" t="s">
        <v>151</v>
      </c>
      <c r="D283" s="180" t="s">
        <v>151</v>
      </c>
      <c r="E283" s="180" t="s">
        <v>151</v>
      </c>
      <c r="F283" s="180" t="s">
        <v>151</v>
      </c>
      <c r="G283" s="169">
        <v>42.33</v>
      </c>
      <c r="H283" s="170">
        <v>83.25</v>
      </c>
      <c r="I283" s="169">
        <v>102.59</v>
      </c>
      <c r="J283" s="169">
        <v>164.01</v>
      </c>
      <c r="K283" s="169">
        <v>167.01</v>
      </c>
      <c r="L283" s="160"/>
      <c r="M283" s="160"/>
      <c r="N283" s="160"/>
      <c r="O283" s="160"/>
      <c r="P283" s="191"/>
      <c r="Q283" s="160"/>
    </row>
    <row r="284" spans="1:17" s="150" customFormat="1" ht="13.2" hidden="1" x14ac:dyDescent="0.25">
      <c r="A284" s="165" t="s">
        <v>126</v>
      </c>
      <c r="B284" s="169">
        <v>5.24</v>
      </c>
      <c r="C284" s="180" t="s">
        <v>151</v>
      </c>
      <c r="D284" s="180" t="s">
        <v>151</v>
      </c>
      <c r="E284" s="180" t="s">
        <v>151</v>
      </c>
      <c r="F284" s="180" t="s">
        <v>151</v>
      </c>
      <c r="G284" s="169">
        <v>19.559999999999999</v>
      </c>
      <c r="H284" s="170">
        <v>17.16</v>
      </c>
      <c r="I284" s="169">
        <v>13.05</v>
      </c>
      <c r="J284" s="169">
        <v>17.05</v>
      </c>
      <c r="K284" s="169">
        <v>9.2799999999999994</v>
      </c>
      <c r="L284" s="160"/>
      <c r="M284" s="160"/>
      <c r="N284" s="160"/>
      <c r="O284" s="160"/>
      <c r="P284" s="191"/>
      <c r="Q284" s="160"/>
    </row>
    <row r="285" spans="1:17" s="150" customFormat="1" ht="13.2" hidden="1" x14ac:dyDescent="0.25">
      <c r="A285" s="179" t="s">
        <v>199</v>
      </c>
      <c r="B285" s="160"/>
      <c r="C285" s="160"/>
      <c r="D285" s="160"/>
      <c r="E285" s="160"/>
      <c r="F285" s="160"/>
      <c r="G285" s="160"/>
      <c r="H285" s="162"/>
      <c r="I285" s="160"/>
      <c r="J285" s="160"/>
      <c r="K285" s="160"/>
      <c r="L285" s="160"/>
      <c r="M285" s="160"/>
      <c r="N285" s="160"/>
      <c r="O285" s="160"/>
      <c r="P285" s="191"/>
      <c r="Q285" s="160"/>
    </row>
    <row r="286" spans="1:17" s="150" customFormat="1" ht="13.2" hidden="1" x14ac:dyDescent="0.25">
      <c r="A286" s="165" t="s">
        <v>124</v>
      </c>
      <c r="B286" s="158">
        <v>1435</v>
      </c>
      <c r="C286" s="177">
        <v>596</v>
      </c>
      <c r="D286" s="177">
        <v>834</v>
      </c>
      <c r="E286" s="158">
        <v>1074</v>
      </c>
      <c r="F286" s="158">
        <v>1034</v>
      </c>
      <c r="G286" s="158">
        <v>1215</v>
      </c>
      <c r="H286" s="159">
        <v>1284</v>
      </c>
      <c r="I286" s="158">
        <v>1541</v>
      </c>
      <c r="J286" s="158">
        <v>1916</v>
      </c>
      <c r="K286" s="158">
        <v>3172</v>
      </c>
      <c r="L286" s="160"/>
      <c r="M286" s="160"/>
      <c r="N286" s="160"/>
      <c r="O286" s="160"/>
      <c r="P286" s="191"/>
      <c r="Q286" s="160"/>
    </row>
    <row r="287" spans="1:17" s="150" customFormat="1" ht="13.2" hidden="1" x14ac:dyDescent="0.25">
      <c r="A287" s="165" t="s">
        <v>157</v>
      </c>
      <c r="B287" s="173">
        <v>1.9</v>
      </c>
      <c r="C287" s="173">
        <v>1.9</v>
      </c>
      <c r="D287" s="173">
        <v>2.2999999999999998</v>
      </c>
      <c r="E287" s="173">
        <v>2.2999999999999998</v>
      </c>
      <c r="F287" s="173">
        <v>2.1</v>
      </c>
      <c r="G287" s="173">
        <v>2</v>
      </c>
      <c r="H287" s="174">
        <v>1.8</v>
      </c>
      <c r="I287" s="173">
        <v>1.7</v>
      </c>
      <c r="J287" s="173">
        <v>1.6</v>
      </c>
      <c r="K287" s="173">
        <v>1.8</v>
      </c>
      <c r="L287" s="160"/>
      <c r="M287" s="160"/>
      <c r="N287" s="160"/>
      <c r="O287" s="160"/>
      <c r="P287" s="191"/>
      <c r="Q287" s="160"/>
    </row>
    <row r="288" spans="1:17" s="150" customFormat="1" ht="13.2" hidden="1" x14ac:dyDescent="0.25">
      <c r="A288" s="165" t="s">
        <v>125</v>
      </c>
      <c r="B288" s="169">
        <v>33.340000000000003</v>
      </c>
      <c r="C288" s="169">
        <v>39.79</v>
      </c>
      <c r="D288" s="169">
        <v>39.11</v>
      </c>
      <c r="E288" s="169">
        <v>83.13</v>
      </c>
      <c r="F288" s="169">
        <v>57.28</v>
      </c>
      <c r="G288" s="169">
        <v>52.68</v>
      </c>
      <c r="H288" s="170">
        <v>47.71</v>
      </c>
      <c r="I288" s="169">
        <v>50.75</v>
      </c>
      <c r="J288" s="169">
        <v>69.63</v>
      </c>
      <c r="K288" s="169">
        <v>152.05000000000001</v>
      </c>
      <c r="L288" s="160"/>
      <c r="M288" s="160"/>
      <c r="N288" s="160"/>
      <c r="O288" s="160"/>
      <c r="P288" s="191"/>
      <c r="Q288" s="160"/>
    </row>
    <row r="289" spans="1:17" s="150" customFormat="1" ht="13.2" hidden="1" x14ac:dyDescent="0.25">
      <c r="A289" s="165" t="s">
        <v>126</v>
      </c>
      <c r="B289" s="169">
        <v>2.3199999999999998</v>
      </c>
      <c r="C289" s="169">
        <v>6.68</v>
      </c>
      <c r="D289" s="169">
        <v>4.6900000000000004</v>
      </c>
      <c r="E289" s="169">
        <v>7.74</v>
      </c>
      <c r="F289" s="169">
        <v>5.54</v>
      </c>
      <c r="G289" s="169">
        <v>4.33</v>
      </c>
      <c r="H289" s="170">
        <v>3.71</v>
      </c>
      <c r="I289" s="169">
        <v>3.29</v>
      </c>
      <c r="J289" s="169">
        <v>3.63</v>
      </c>
      <c r="K289" s="169">
        <v>4.79</v>
      </c>
      <c r="L289" s="160"/>
      <c r="M289" s="160"/>
      <c r="N289" s="160"/>
      <c r="O289" s="160"/>
      <c r="P289" s="191"/>
      <c r="Q289" s="160"/>
    </row>
    <row r="290" spans="1:17" s="150" customFormat="1" ht="13.2" x14ac:dyDescent="0.25">
      <c r="A290" s="184" t="s">
        <v>200</v>
      </c>
      <c r="B290" s="160"/>
      <c r="C290" s="160"/>
      <c r="D290" s="160"/>
      <c r="E290" s="160"/>
      <c r="F290" s="160"/>
      <c r="G290" s="160"/>
      <c r="H290" s="162"/>
      <c r="I290" s="160"/>
      <c r="J290" s="160"/>
      <c r="K290" s="160"/>
      <c r="L290" s="160"/>
      <c r="M290" s="160"/>
      <c r="N290" s="160"/>
      <c r="O290" s="160"/>
      <c r="P290" s="191"/>
      <c r="Q290" s="160"/>
    </row>
    <row r="291" spans="1:17" s="150" customFormat="1" ht="13.2" x14ac:dyDescent="0.25">
      <c r="A291" s="165" t="s">
        <v>124</v>
      </c>
      <c r="B291" s="177">
        <v>818</v>
      </c>
      <c r="C291" s="177">
        <v>453</v>
      </c>
      <c r="D291" s="177">
        <v>513</v>
      </c>
      <c r="E291" s="177">
        <v>697</v>
      </c>
      <c r="F291" s="177">
        <v>689</v>
      </c>
      <c r="G291" s="177">
        <v>660</v>
      </c>
      <c r="H291" s="178">
        <v>810</v>
      </c>
      <c r="I291" s="177">
        <v>976</v>
      </c>
      <c r="J291" s="158">
        <v>1154</v>
      </c>
      <c r="K291" s="158">
        <v>1351</v>
      </c>
      <c r="L291" s="160"/>
      <c r="M291" s="160"/>
      <c r="N291" s="160"/>
      <c r="O291" s="160"/>
      <c r="P291" s="191"/>
      <c r="Q291" s="160"/>
    </row>
    <row r="292" spans="1:17" s="150" customFormat="1" ht="13.2" x14ac:dyDescent="0.25">
      <c r="A292" s="165" t="s">
        <v>157</v>
      </c>
      <c r="B292" s="173">
        <v>1.1000000000000001</v>
      </c>
      <c r="C292" s="173">
        <v>1.4</v>
      </c>
      <c r="D292" s="173">
        <v>1.4</v>
      </c>
      <c r="E292" s="173">
        <v>1.5</v>
      </c>
      <c r="F292" s="173">
        <v>1.4</v>
      </c>
      <c r="G292" s="173">
        <v>1.1000000000000001</v>
      </c>
      <c r="H292" s="174">
        <v>1.1000000000000001</v>
      </c>
      <c r="I292" s="173">
        <v>1.1000000000000001</v>
      </c>
      <c r="J292" s="173">
        <v>1</v>
      </c>
      <c r="K292" s="173">
        <v>0.8</v>
      </c>
      <c r="L292" s="160"/>
      <c r="M292" s="160"/>
      <c r="N292" s="160"/>
      <c r="O292" s="160"/>
      <c r="P292" s="191"/>
      <c r="Q292" s="160"/>
    </row>
    <row r="293" spans="1:17" s="150" customFormat="1" ht="13.2" x14ac:dyDescent="0.25">
      <c r="A293" s="165" t="s">
        <v>125</v>
      </c>
      <c r="B293" s="169">
        <v>22.94</v>
      </c>
      <c r="C293" s="169">
        <v>59.14</v>
      </c>
      <c r="D293" s="169">
        <v>37.54</v>
      </c>
      <c r="E293" s="169">
        <v>77.66</v>
      </c>
      <c r="F293" s="169">
        <v>65.03</v>
      </c>
      <c r="G293" s="169">
        <v>44.96</v>
      </c>
      <c r="H293" s="170">
        <v>46.06</v>
      </c>
      <c r="I293" s="169">
        <v>69.66</v>
      </c>
      <c r="J293" s="169">
        <v>85.27</v>
      </c>
      <c r="K293" s="169">
        <v>113.74</v>
      </c>
      <c r="L293" s="160"/>
      <c r="M293" s="160"/>
      <c r="N293" s="160"/>
      <c r="O293" s="160"/>
      <c r="P293" s="191"/>
      <c r="Q293" s="160"/>
    </row>
    <row r="294" spans="1:17" s="150" customFormat="1" ht="13.2" x14ac:dyDescent="0.25">
      <c r="A294" s="165" t="s">
        <v>126</v>
      </c>
      <c r="B294" s="169">
        <v>2.8</v>
      </c>
      <c r="C294" s="169">
        <v>13.06</v>
      </c>
      <c r="D294" s="169">
        <v>7.32</v>
      </c>
      <c r="E294" s="169">
        <v>11.14</v>
      </c>
      <c r="F294" s="169">
        <v>9.44</v>
      </c>
      <c r="G294" s="169">
        <v>6.81</v>
      </c>
      <c r="H294" s="170">
        <v>5.69</v>
      </c>
      <c r="I294" s="169">
        <v>7.14</v>
      </c>
      <c r="J294" s="169">
        <v>7.39</v>
      </c>
      <c r="K294" s="169">
        <v>8.42</v>
      </c>
      <c r="L294" s="160"/>
      <c r="M294" s="160"/>
      <c r="N294" s="160"/>
      <c r="O294" s="160"/>
      <c r="P294" s="191"/>
      <c r="Q294" s="160"/>
    </row>
    <row r="295" spans="1:17" s="150" customFormat="1" ht="13.2" hidden="1" x14ac:dyDescent="0.25">
      <c r="A295" s="179" t="s">
        <v>201</v>
      </c>
      <c r="B295" s="160"/>
      <c r="C295" s="160"/>
      <c r="D295" s="160"/>
      <c r="E295" s="160"/>
      <c r="F295" s="160"/>
      <c r="G295" s="160"/>
      <c r="H295" s="162"/>
      <c r="I295" s="160"/>
      <c r="J295" s="160"/>
      <c r="K295" s="160"/>
      <c r="L295" s="160"/>
      <c r="M295" s="160"/>
      <c r="N295" s="160"/>
      <c r="O295" s="160"/>
      <c r="P295" s="191"/>
      <c r="Q295" s="160"/>
    </row>
    <row r="296" spans="1:17" s="150" customFormat="1" ht="13.2" hidden="1" x14ac:dyDescent="0.25">
      <c r="A296" s="165" t="s">
        <v>124</v>
      </c>
      <c r="B296" s="177">
        <v>193</v>
      </c>
      <c r="C296" s="177">
        <v>115</v>
      </c>
      <c r="D296" s="177">
        <v>141</v>
      </c>
      <c r="E296" s="177">
        <v>192</v>
      </c>
      <c r="F296" s="177">
        <v>189</v>
      </c>
      <c r="G296" s="177">
        <v>176</v>
      </c>
      <c r="H296" s="178">
        <v>203</v>
      </c>
      <c r="I296" s="177">
        <v>220</v>
      </c>
      <c r="J296" s="177">
        <v>242</v>
      </c>
      <c r="K296" s="177">
        <v>248</v>
      </c>
      <c r="L296" s="160"/>
      <c r="M296" s="160"/>
      <c r="N296" s="160"/>
      <c r="O296" s="160"/>
      <c r="P296" s="191"/>
      <c r="Q296" s="160"/>
    </row>
    <row r="297" spans="1:17" s="150" customFormat="1" ht="13.2" hidden="1" x14ac:dyDescent="0.25">
      <c r="A297" s="165" t="s">
        <v>157</v>
      </c>
      <c r="B297" s="173">
        <v>0.2</v>
      </c>
      <c r="C297" s="173">
        <v>0.4</v>
      </c>
      <c r="D297" s="173">
        <v>0.4</v>
      </c>
      <c r="E297" s="173">
        <v>0.4</v>
      </c>
      <c r="F297" s="173">
        <v>0.4</v>
      </c>
      <c r="G297" s="173">
        <v>0.3</v>
      </c>
      <c r="H297" s="174">
        <v>0.3</v>
      </c>
      <c r="I297" s="173">
        <v>0.2</v>
      </c>
      <c r="J297" s="173">
        <v>0.2</v>
      </c>
      <c r="K297" s="173">
        <v>0.1</v>
      </c>
      <c r="L297" s="160"/>
      <c r="M297" s="160"/>
      <c r="N297" s="160"/>
      <c r="O297" s="160"/>
      <c r="P297" s="191"/>
      <c r="Q297" s="160"/>
    </row>
    <row r="298" spans="1:17" s="150" customFormat="1" ht="13.2" hidden="1" x14ac:dyDescent="0.25">
      <c r="A298" s="165" t="s">
        <v>125</v>
      </c>
      <c r="B298" s="169">
        <v>6.93</v>
      </c>
      <c r="C298" s="169">
        <v>17.309999999999999</v>
      </c>
      <c r="D298" s="169">
        <v>18.829999999999998</v>
      </c>
      <c r="E298" s="169">
        <v>29.45</v>
      </c>
      <c r="F298" s="169">
        <v>25.66</v>
      </c>
      <c r="G298" s="169">
        <v>14.34</v>
      </c>
      <c r="H298" s="170">
        <v>12.54</v>
      </c>
      <c r="I298" s="169">
        <v>24.63</v>
      </c>
      <c r="J298" s="169">
        <v>27.02</v>
      </c>
      <c r="K298" s="169">
        <v>26.43</v>
      </c>
      <c r="L298" s="160"/>
      <c r="M298" s="160"/>
      <c r="N298" s="160"/>
      <c r="O298" s="160"/>
      <c r="P298" s="191"/>
      <c r="Q298" s="160"/>
    </row>
    <row r="299" spans="1:17" s="150" customFormat="1" ht="13.2" hidden="1" x14ac:dyDescent="0.25">
      <c r="A299" s="165" t="s">
        <v>126</v>
      </c>
      <c r="B299" s="169">
        <v>3.59</v>
      </c>
      <c r="C299" s="169">
        <v>15</v>
      </c>
      <c r="D299" s="169">
        <v>13.37</v>
      </c>
      <c r="E299" s="169">
        <v>15.36</v>
      </c>
      <c r="F299" s="169">
        <v>13.57</v>
      </c>
      <c r="G299" s="169">
        <v>8.17</v>
      </c>
      <c r="H299" s="170">
        <v>6.17</v>
      </c>
      <c r="I299" s="169">
        <v>11.17</v>
      </c>
      <c r="J299" s="169">
        <v>11.18</v>
      </c>
      <c r="K299" s="169">
        <v>10.67</v>
      </c>
      <c r="L299" s="160"/>
      <c r="M299" s="160"/>
      <c r="N299" s="160"/>
      <c r="O299" s="160"/>
      <c r="P299" s="191"/>
      <c r="Q299" s="160"/>
    </row>
    <row r="300" spans="1:17" s="150" customFormat="1" ht="13.2" hidden="1" x14ac:dyDescent="0.25">
      <c r="A300" s="179" t="s">
        <v>202</v>
      </c>
      <c r="B300" s="160"/>
      <c r="C300" s="160"/>
      <c r="D300" s="160"/>
      <c r="E300" s="160"/>
      <c r="F300" s="160"/>
      <c r="G300" s="160"/>
      <c r="H300" s="162"/>
      <c r="I300" s="160"/>
      <c r="J300" s="160"/>
      <c r="K300" s="160"/>
      <c r="L300" s="160"/>
      <c r="M300" s="160"/>
      <c r="N300" s="160"/>
      <c r="O300" s="160"/>
      <c r="P300" s="191"/>
      <c r="Q300" s="160"/>
    </row>
    <row r="301" spans="1:17" s="150" customFormat="1" ht="13.2" hidden="1" x14ac:dyDescent="0.25">
      <c r="A301" s="165" t="s">
        <v>124</v>
      </c>
      <c r="B301" s="177">
        <v>515</v>
      </c>
      <c r="C301" s="177">
        <v>292</v>
      </c>
      <c r="D301" s="177">
        <v>290</v>
      </c>
      <c r="E301" s="177">
        <v>421</v>
      </c>
      <c r="F301" s="177">
        <v>411</v>
      </c>
      <c r="G301" s="177">
        <v>383</v>
      </c>
      <c r="H301" s="178">
        <v>515</v>
      </c>
      <c r="I301" s="177">
        <v>620</v>
      </c>
      <c r="J301" s="177">
        <v>758</v>
      </c>
      <c r="K301" s="177">
        <v>907</v>
      </c>
      <c r="L301" s="160"/>
      <c r="M301" s="160"/>
      <c r="N301" s="160"/>
      <c r="O301" s="160"/>
      <c r="P301" s="191"/>
      <c r="Q301" s="160"/>
    </row>
    <row r="302" spans="1:17" s="150" customFormat="1" ht="13.2" hidden="1" x14ac:dyDescent="0.25">
      <c r="A302" s="165" t="s">
        <v>157</v>
      </c>
      <c r="B302" s="173">
        <v>0.7</v>
      </c>
      <c r="C302" s="173">
        <v>0.9</v>
      </c>
      <c r="D302" s="173">
        <v>0.8</v>
      </c>
      <c r="E302" s="173">
        <v>0.9</v>
      </c>
      <c r="F302" s="173">
        <v>0.8</v>
      </c>
      <c r="G302" s="173">
        <v>0.6</v>
      </c>
      <c r="H302" s="174">
        <v>0.7</v>
      </c>
      <c r="I302" s="173">
        <v>0.7</v>
      </c>
      <c r="J302" s="173">
        <v>0.6</v>
      </c>
      <c r="K302" s="173">
        <v>0.5</v>
      </c>
      <c r="L302" s="160"/>
      <c r="M302" s="160"/>
      <c r="N302" s="160"/>
      <c r="O302" s="160"/>
      <c r="P302" s="191"/>
      <c r="Q302" s="160"/>
    </row>
    <row r="303" spans="1:17" s="150" customFormat="1" ht="13.2" hidden="1" x14ac:dyDescent="0.25">
      <c r="A303" s="165" t="s">
        <v>125</v>
      </c>
      <c r="B303" s="169">
        <v>17.63</v>
      </c>
      <c r="C303" s="169">
        <v>56.13</v>
      </c>
      <c r="D303" s="169">
        <v>24.76</v>
      </c>
      <c r="E303" s="169">
        <v>56.65</v>
      </c>
      <c r="F303" s="169">
        <v>46.85</v>
      </c>
      <c r="G303" s="169">
        <v>29.5</v>
      </c>
      <c r="H303" s="170">
        <v>42.14</v>
      </c>
      <c r="I303" s="169">
        <v>54.95</v>
      </c>
      <c r="J303" s="169">
        <v>67.39</v>
      </c>
      <c r="K303" s="169">
        <v>97.44</v>
      </c>
      <c r="L303" s="160"/>
      <c r="M303" s="160"/>
      <c r="N303" s="160"/>
      <c r="O303" s="160"/>
      <c r="P303" s="191"/>
      <c r="Q303" s="160"/>
    </row>
    <row r="304" spans="1:17" s="150" customFormat="1" ht="13.2" hidden="1" x14ac:dyDescent="0.25">
      <c r="A304" s="165" t="s">
        <v>126</v>
      </c>
      <c r="B304" s="169">
        <v>3.42</v>
      </c>
      <c r="C304" s="169">
        <v>19.239999999999998</v>
      </c>
      <c r="D304" s="169">
        <v>8.5299999999999994</v>
      </c>
      <c r="E304" s="169">
        <v>13.45</v>
      </c>
      <c r="F304" s="169">
        <v>11.41</v>
      </c>
      <c r="G304" s="169">
        <v>7.71</v>
      </c>
      <c r="H304" s="170">
        <v>8.18</v>
      </c>
      <c r="I304" s="169">
        <v>8.86</v>
      </c>
      <c r="J304" s="169">
        <v>8.89</v>
      </c>
      <c r="K304" s="169">
        <v>10.75</v>
      </c>
      <c r="L304" s="160"/>
      <c r="M304" s="160"/>
      <c r="N304" s="160"/>
      <c r="O304" s="160"/>
      <c r="P304" s="191"/>
      <c r="Q304" s="160"/>
    </row>
    <row r="305" spans="1:17" s="150" customFormat="1" ht="13.2" hidden="1" x14ac:dyDescent="0.25">
      <c r="A305" s="179" t="s">
        <v>203</v>
      </c>
      <c r="B305" s="160"/>
      <c r="C305" s="160"/>
      <c r="D305" s="160"/>
      <c r="E305" s="160"/>
      <c r="F305" s="160"/>
      <c r="G305" s="160"/>
      <c r="H305" s="162"/>
      <c r="I305" s="160"/>
      <c r="J305" s="160"/>
      <c r="K305" s="160"/>
      <c r="L305" s="160"/>
      <c r="M305" s="160"/>
      <c r="N305" s="160"/>
      <c r="O305" s="160"/>
      <c r="P305" s="191"/>
      <c r="Q305" s="160"/>
    </row>
    <row r="306" spans="1:17" s="150" customFormat="1" ht="13.2" hidden="1" x14ac:dyDescent="0.25">
      <c r="A306" s="165" t="s">
        <v>124</v>
      </c>
      <c r="B306" s="177">
        <v>111</v>
      </c>
      <c r="C306" s="177">
        <v>46</v>
      </c>
      <c r="D306" s="177">
        <v>82</v>
      </c>
      <c r="E306" s="177">
        <v>84</v>
      </c>
      <c r="F306" s="177">
        <v>89</v>
      </c>
      <c r="G306" s="177">
        <v>102</v>
      </c>
      <c r="H306" s="178">
        <v>91</v>
      </c>
      <c r="I306" s="177">
        <v>135</v>
      </c>
      <c r="J306" s="177">
        <v>155</v>
      </c>
      <c r="K306" s="177">
        <v>197</v>
      </c>
      <c r="L306" s="160"/>
      <c r="M306" s="160"/>
      <c r="N306" s="160"/>
      <c r="O306" s="160"/>
      <c r="P306" s="191"/>
      <c r="Q306" s="160"/>
    </row>
    <row r="307" spans="1:17" s="150" customFormat="1" ht="13.2" hidden="1" x14ac:dyDescent="0.25">
      <c r="A307" s="165" t="s">
        <v>157</v>
      </c>
      <c r="B307" s="173">
        <v>0.1</v>
      </c>
      <c r="C307" s="173">
        <v>0.1</v>
      </c>
      <c r="D307" s="173">
        <v>0.2</v>
      </c>
      <c r="E307" s="173">
        <v>0.2</v>
      </c>
      <c r="F307" s="173">
        <v>0.2</v>
      </c>
      <c r="G307" s="173">
        <v>0.2</v>
      </c>
      <c r="H307" s="174">
        <v>0.1</v>
      </c>
      <c r="I307" s="173">
        <v>0.1</v>
      </c>
      <c r="J307" s="173">
        <v>0.1</v>
      </c>
      <c r="K307" s="173">
        <v>0.1</v>
      </c>
      <c r="L307" s="160"/>
      <c r="M307" s="160"/>
      <c r="N307" s="160"/>
      <c r="O307" s="160"/>
      <c r="P307" s="191"/>
      <c r="Q307" s="160"/>
    </row>
    <row r="308" spans="1:17" s="150" customFormat="1" ht="13.2" hidden="1" x14ac:dyDescent="0.25">
      <c r="A308" s="165" t="s">
        <v>125</v>
      </c>
      <c r="B308" s="169">
        <v>5.26</v>
      </c>
      <c r="C308" s="169">
        <v>9.5500000000000007</v>
      </c>
      <c r="D308" s="169">
        <v>9.49</v>
      </c>
      <c r="E308" s="169">
        <v>13.98</v>
      </c>
      <c r="F308" s="169">
        <v>17.98</v>
      </c>
      <c r="G308" s="169">
        <v>13.42</v>
      </c>
      <c r="H308" s="170">
        <v>10.94</v>
      </c>
      <c r="I308" s="169">
        <v>13.48</v>
      </c>
      <c r="J308" s="169">
        <v>22.4</v>
      </c>
      <c r="K308" s="169">
        <v>25.8</v>
      </c>
      <c r="L308" s="160"/>
      <c r="M308" s="160"/>
      <c r="N308" s="160"/>
      <c r="O308" s="160"/>
      <c r="P308" s="191"/>
      <c r="Q308" s="160"/>
    </row>
    <row r="309" spans="1:17" s="150" customFormat="1" ht="13.2" hidden="1" x14ac:dyDescent="0.25">
      <c r="A309" s="165" t="s">
        <v>126</v>
      </c>
      <c r="B309" s="169">
        <v>4.76</v>
      </c>
      <c r="C309" s="169">
        <v>20.93</v>
      </c>
      <c r="D309" s="169">
        <v>11.61</v>
      </c>
      <c r="E309" s="169">
        <v>16.649999999999999</v>
      </c>
      <c r="F309" s="169">
        <v>20.2</v>
      </c>
      <c r="G309" s="169">
        <v>13.21</v>
      </c>
      <c r="H309" s="170">
        <v>12.01</v>
      </c>
      <c r="I309" s="169">
        <v>9.9600000000000009</v>
      </c>
      <c r="J309" s="169">
        <v>14.46</v>
      </c>
      <c r="K309" s="169">
        <v>13.09</v>
      </c>
      <c r="L309" s="160"/>
      <c r="M309" s="160"/>
      <c r="N309" s="160"/>
      <c r="O309" s="160"/>
      <c r="P309" s="191"/>
      <c r="Q309" s="160"/>
    </row>
    <row r="310" spans="1:17" s="150" customFormat="1" ht="13.2" x14ac:dyDescent="0.25">
      <c r="A310" s="184" t="s">
        <v>204</v>
      </c>
      <c r="B310" s="160"/>
      <c r="C310" s="160"/>
      <c r="D310" s="160"/>
      <c r="E310" s="160"/>
      <c r="F310" s="160"/>
      <c r="G310" s="160"/>
      <c r="H310" s="162"/>
      <c r="I310" s="160"/>
      <c r="J310" s="160"/>
      <c r="K310" s="160"/>
      <c r="L310" s="160"/>
      <c r="M310" s="160"/>
      <c r="N310" s="160"/>
      <c r="O310" s="160"/>
      <c r="P310" s="191"/>
      <c r="Q310" s="160"/>
    </row>
    <row r="311" spans="1:17" s="150" customFormat="1" ht="13.2" x14ac:dyDescent="0.25">
      <c r="A311" s="165" t="s">
        <v>124</v>
      </c>
      <c r="B311" s="158">
        <v>2508</v>
      </c>
      <c r="C311" s="177">
        <v>820</v>
      </c>
      <c r="D311" s="158">
        <v>1098</v>
      </c>
      <c r="E311" s="158">
        <v>1519</v>
      </c>
      <c r="F311" s="158">
        <v>1629</v>
      </c>
      <c r="G311" s="158">
        <v>1739</v>
      </c>
      <c r="H311" s="159">
        <v>2589</v>
      </c>
      <c r="I311" s="158">
        <v>3021</v>
      </c>
      <c r="J311" s="158">
        <v>3911</v>
      </c>
      <c r="K311" s="158">
        <v>5640</v>
      </c>
      <c r="L311" s="160"/>
      <c r="M311" s="160"/>
      <c r="N311" s="160"/>
      <c r="O311" s="160"/>
      <c r="P311" s="191"/>
      <c r="Q311" s="160"/>
    </row>
    <row r="312" spans="1:17" s="150" customFormat="1" ht="13.2" x14ac:dyDescent="0.25">
      <c r="A312" s="165" t="s">
        <v>157</v>
      </c>
      <c r="B312" s="173">
        <v>3.2</v>
      </c>
      <c r="C312" s="173">
        <v>2.6</v>
      </c>
      <c r="D312" s="173">
        <v>3.1</v>
      </c>
      <c r="E312" s="173">
        <v>3.2</v>
      </c>
      <c r="F312" s="173">
        <v>3.2</v>
      </c>
      <c r="G312" s="173">
        <v>2.9</v>
      </c>
      <c r="H312" s="174">
        <v>3.6</v>
      </c>
      <c r="I312" s="173">
        <v>3.3</v>
      </c>
      <c r="J312" s="173">
        <v>3.3</v>
      </c>
      <c r="K312" s="173">
        <v>3.2</v>
      </c>
      <c r="L312" s="160"/>
      <c r="M312" s="160"/>
      <c r="N312" s="160"/>
      <c r="O312" s="160"/>
      <c r="P312" s="191"/>
      <c r="Q312" s="160"/>
    </row>
    <row r="313" spans="1:17" s="150" customFormat="1" ht="13.2" x14ac:dyDescent="0.25">
      <c r="A313" s="165" t="s">
        <v>125</v>
      </c>
      <c r="B313" s="169">
        <v>73.489999999999995</v>
      </c>
      <c r="C313" s="169">
        <v>73.13</v>
      </c>
      <c r="D313" s="169">
        <v>109.85</v>
      </c>
      <c r="E313" s="169">
        <v>93.17</v>
      </c>
      <c r="F313" s="169">
        <v>160.69999999999999</v>
      </c>
      <c r="G313" s="169">
        <v>106.16</v>
      </c>
      <c r="H313" s="170">
        <v>240.72</v>
      </c>
      <c r="I313" s="169">
        <v>165.91</v>
      </c>
      <c r="J313" s="169">
        <v>350.76</v>
      </c>
      <c r="K313" s="169">
        <v>352.19</v>
      </c>
      <c r="L313" s="160"/>
      <c r="M313" s="160"/>
      <c r="N313" s="160"/>
      <c r="O313" s="160"/>
      <c r="P313" s="191"/>
      <c r="Q313" s="160"/>
    </row>
    <row r="314" spans="1:17" s="150" customFormat="1" ht="13.2" x14ac:dyDescent="0.25">
      <c r="A314" s="165" t="s">
        <v>126</v>
      </c>
      <c r="B314" s="169">
        <v>2.93</v>
      </c>
      <c r="C314" s="169">
        <v>8.92</v>
      </c>
      <c r="D314" s="169">
        <v>10</v>
      </c>
      <c r="E314" s="169">
        <v>6.13</v>
      </c>
      <c r="F314" s="169">
        <v>9.86</v>
      </c>
      <c r="G314" s="169">
        <v>6.1</v>
      </c>
      <c r="H314" s="170">
        <v>9.3000000000000007</v>
      </c>
      <c r="I314" s="169">
        <v>5.49</v>
      </c>
      <c r="J314" s="169">
        <v>8.9700000000000006</v>
      </c>
      <c r="K314" s="169">
        <v>6.24</v>
      </c>
      <c r="L314" s="160"/>
      <c r="M314" s="160"/>
      <c r="N314" s="160"/>
      <c r="O314" s="160"/>
      <c r="P314" s="191"/>
      <c r="Q314" s="160"/>
    </row>
    <row r="315" spans="1:17" s="150" customFormat="1" ht="13.2" hidden="1" x14ac:dyDescent="0.25">
      <c r="A315" s="179" t="s">
        <v>205</v>
      </c>
      <c r="B315" s="160"/>
      <c r="C315" s="160"/>
      <c r="D315" s="160"/>
      <c r="E315" s="160"/>
      <c r="F315" s="160"/>
      <c r="G315" s="160"/>
      <c r="H315" s="162"/>
      <c r="I315" s="160"/>
      <c r="J315" s="160"/>
      <c r="K315" s="160"/>
      <c r="L315" s="160"/>
      <c r="M315" s="160"/>
      <c r="N315" s="160"/>
      <c r="O315" s="160"/>
      <c r="P315" s="191"/>
      <c r="Q315" s="160"/>
    </row>
    <row r="316" spans="1:17" s="150" customFormat="1" ht="13.2" hidden="1" x14ac:dyDescent="0.25">
      <c r="A316" s="165" t="s">
        <v>124</v>
      </c>
      <c r="B316" s="177">
        <v>128</v>
      </c>
      <c r="C316" s="177">
        <v>46</v>
      </c>
      <c r="D316" s="177">
        <v>82</v>
      </c>
      <c r="E316" s="177">
        <v>69</v>
      </c>
      <c r="F316" s="177">
        <v>77</v>
      </c>
      <c r="G316" s="177">
        <v>84</v>
      </c>
      <c r="H316" s="178">
        <v>118</v>
      </c>
      <c r="I316" s="177">
        <v>187</v>
      </c>
      <c r="J316" s="177">
        <v>163</v>
      </c>
      <c r="K316" s="180" t="s">
        <v>151</v>
      </c>
      <c r="L316" s="160"/>
      <c r="M316" s="160"/>
      <c r="N316" s="160"/>
      <c r="O316" s="160"/>
      <c r="P316" s="191"/>
      <c r="Q316" s="160"/>
    </row>
    <row r="317" spans="1:17" s="150" customFormat="1" ht="13.2" hidden="1" x14ac:dyDescent="0.25">
      <c r="A317" s="165" t="s">
        <v>157</v>
      </c>
      <c r="B317" s="173">
        <v>0.2</v>
      </c>
      <c r="C317" s="173">
        <v>0.1</v>
      </c>
      <c r="D317" s="173">
        <v>0.2</v>
      </c>
      <c r="E317" s="173">
        <v>0.1</v>
      </c>
      <c r="F317" s="173">
        <v>0.2</v>
      </c>
      <c r="G317" s="173">
        <v>0.1</v>
      </c>
      <c r="H317" s="174">
        <v>0.2</v>
      </c>
      <c r="I317" s="173">
        <v>0.2</v>
      </c>
      <c r="J317" s="173">
        <v>0.1</v>
      </c>
      <c r="K317" s="180" t="s">
        <v>151</v>
      </c>
      <c r="L317" s="160"/>
      <c r="M317" s="160"/>
      <c r="N317" s="160"/>
      <c r="O317" s="160"/>
      <c r="P317" s="191"/>
      <c r="Q317" s="160"/>
    </row>
    <row r="318" spans="1:17" s="150" customFormat="1" ht="13.2" hidden="1" x14ac:dyDescent="0.25">
      <c r="A318" s="165" t="s">
        <v>125</v>
      </c>
      <c r="B318" s="169">
        <v>11.65</v>
      </c>
      <c r="C318" s="169">
        <v>9.73</v>
      </c>
      <c r="D318" s="169">
        <v>15.44</v>
      </c>
      <c r="E318" s="169">
        <v>10.15</v>
      </c>
      <c r="F318" s="169">
        <v>18.420000000000002</v>
      </c>
      <c r="G318" s="169">
        <v>11.88</v>
      </c>
      <c r="H318" s="170">
        <v>14.4</v>
      </c>
      <c r="I318" s="169">
        <v>34.130000000000003</v>
      </c>
      <c r="J318" s="169">
        <v>40.39</v>
      </c>
      <c r="K318" s="180" t="s">
        <v>151</v>
      </c>
      <c r="L318" s="160"/>
      <c r="M318" s="160"/>
      <c r="N318" s="160"/>
      <c r="O318" s="160"/>
      <c r="P318" s="191"/>
      <c r="Q318" s="160"/>
    </row>
    <row r="319" spans="1:17" s="150" customFormat="1" ht="13.2" hidden="1" x14ac:dyDescent="0.25">
      <c r="A319" s="165" t="s">
        <v>126</v>
      </c>
      <c r="B319" s="169">
        <v>9.1300000000000008</v>
      </c>
      <c r="C319" s="169">
        <v>21.05</v>
      </c>
      <c r="D319" s="169">
        <v>18.73</v>
      </c>
      <c r="E319" s="169">
        <v>14.78</v>
      </c>
      <c r="F319" s="169">
        <v>24.07</v>
      </c>
      <c r="G319" s="169">
        <v>14.13</v>
      </c>
      <c r="H319" s="170">
        <v>12.17</v>
      </c>
      <c r="I319" s="169">
        <v>18.260000000000002</v>
      </c>
      <c r="J319" s="169">
        <v>24.84</v>
      </c>
      <c r="K319" s="180" t="s">
        <v>151</v>
      </c>
      <c r="L319" s="160"/>
      <c r="M319" s="160"/>
      <c r="N319" s="160"/>
      <c r="O319" s="160"/>
      <c r="P319" s="191"/>
      <c r="Q319" s="160"/>
    </row>
    <row r="320" spans="1:17" s="150" customFormat="1" ht="13.2" hidden="1" x14ac:dyDescent="0.25">
      <c r="A320" s="179" t="s">
        <v>206</v>
      </c>
      <c r="B320" s="160"/>
      <c r="C320" s="160"/>
      <c r="D320" s="160"/>
      <c r="E320" s="160"/>
      <c r="F320" s="160"/>
      <c r="G320" s="160"/>
      <c r="H320" s="162"/>
      <c r="I320" s="160"/>
      <c r="J320" s="160"/>
      <c r="K320" s="160"/>
      <c r="L320" s="160"/>
      <c r="M320" s="160"/>
      <c r="N320" s="160"/>
      <c r="O320" s="160"/>
      <c r="P320" s="191"/>
      <c r="Q320" s="160"/>
    </row>
    <row r="321" spans="1:17" s="150" customFormat="1" ht="13.2" hidden="1" x14ac:dyDescent="0.25">
      <c r="A321" s="165" t="s">
        <v>124</v>
      </c>
      <c r="B321" s="177">
        <v>619</v>
      </c>
      <c r="C321" s="177">
        <v>175</v>
      </c>
      <c r="D321" s="177">
        <v>260</v>
      </c>
      <c r="E321" s="177">
        <v>408</v>
      </c>
      <c r="F321" s="177">
        <v>341</v>
      </c>
      <c r="G321" s="177">
        <v>415</v>
      </c>
      <c r="H321" s="178">
        <v>572</v>
      </c>
      <c r="I321" s="177">
        <v>749</v>
      </c>
      <c r="J321" s="177">
        <v>843</v>
      </c>
      <c r="K321" s="158">
        <v>1610</v>
      </c>
      <c r="L321" s="160"/>
      <c r="M321" s="160"/>
      <c r="N321" s="160"/>
      <c r="O321" s="160"/>
      <c r="P321" s="191"/>
      <c r="Q321" s="160"/>
    </row>
    <row r="322" spans="1:17" s="150" customFormat="1" ht="13.2" hidden="1" x14ac:dyDescent="0.25">
      <c r="A322" s="165" t="s">
        <v>157</v>
      </c>
      <c r="B322" s="173">
        <v>0.8</v>
      </c>
      <c r="C322" s="173">
        <v>0.5</v>
      </c>
      <c r="D322" s="173">
        <v>0.7</v>
      </c>
      <c r="E322" s="173">
        <v>0.9</v>
      </c>
      <c r="F322" s="173">
        <v>0.7</v>
      </c>
      <c r="G322" s="173">
        <v>0.7</v>
      </c>
      <c r="H322" s="174">
        <v>0.8</v>
      </c>
      <c r="I322" s="173">
        <v>0.8</v>
      </c>
      <c r="J322" s="173">
        <v>0.7</v>
      </c>
      <c r="K322" s="173">
        <v>0.9</v>
      </c>
      <c r="L322" s="160"/>
      <c r="M322" s="160"/>
      <c r="N322" s="160"/>
      <c r="O322" s="160"/>
      <c r="P322" s="191"/>
      <c r="Q322" s="160"/>
    </row>
    <row r="323" spans="1:17" s="150" customFormat="1" ht="13.2" hidden="1" x14ac:dyDescent="0.25">
      <c r="A323" s="165" t="s">
        <v>125</v>
      </c>
      <c r="B323" s="169">
        <v>37.11</v>
      </c>
      <c r="C323" s="169">
        <v>28.8</v>
      </c>
      <c r="D323" s="169">
        <v>38.270000000000003</v>
      </c>
      <c r="E323" s="169">
        <v>66.569999999999993</v>
      </c>
      <c r="F323" s="169">
        <v>53.23</v>
      </c>
      <c r="G323" s="169">
        <v>58.24</v>
      </c>
      <c r="H323" s="170">
        <v>68.09</v>
      </c>
      <c r="I323" s="169">
        <v>59.99</v>
      </c>
      <c r="J323" s="169">
        <v>97.7</v>
      </c>
      <c r="K323" s="169">
        <v>223.61</v>
      </c>
      <c r="L323" s="160"/>
      <c r="M323" s="160"/>
      <c r="N323" s="160"/>
      <c r="O323" s="160"/>
      <c r="P323" s="191"/>
      <c r="Q323" s="160"/>
    </row>
    <row r="324" spans="1:17" s="150" customFormat="1" ht="13.2" hidden="1" x14ac:dyDescent="0.25">
      <c r="A324" s="165" t="s">
        <v>126</v>
      </c>
      <c r="B324" s="169">
        <v>6</v>
      </c>
      <c r="C324" s="169">
        <v>16.43</v>
      </c>
      <c r="D324" s="169">
        <v>14.7</v>
      </c>
      <c r="E324" s="169">
        <v>16.32</v>
      </c>
      <c r="F324" s="169">
        <v>15.61</v>
      </c>
      <c r="G324" s="169">
        <v>14.05</v>
      </c>
      <c r="H324" s="170">
        <v>11.9</v>
      </c>
      <c r="I324" s="169">
        <v>8.01</v>
      </c>
      <c r="J324" s="169">
        <v>11.59</v>
      </c>
      <c r="K324" s="169">
        <v>13.88</v>
      </c>
      <c r="L324" s="160"/>
      <c r="M324" s="160"/>
      <c r="N324" s="160"/>
      <c r="O324" s="160"/>
      <c r="P324" s="191"/>
      <c r="Q324" s="160"/>
    </row>
    <row r="325" spans="1:17" s="150" customFormat="1" ht="13.2" hidden="1" x14ac:dyDescent="0.25">
      <c r="A325" s="179" t="s">
        <v>207</v>
      </c>
      <c r="B325" s="160"/>
      <c r="C325" s="160"/>
      <c r="D325" s="160"/>
      <c r="E325" s="160"/>
      <c r="F325" s="160"/>
      <c r="G325" s="160"/>
      <c r="H325" s="162"/>
      <c r="I325" s="160"/>
      <c r="J325" s="160"/>
      <c r="K325" s="160"/>
      <c r="L325" s="160"/>
      <c r="M325" s="160"/>
      <c r="N325" s="160"/>
      <c r="O325" s="160"/>
      <c r="P325" s="191"/>
      <c r="Q325" s="160"/>
    </row>
    <row r="326" spans="1:17" s="150" customFormat="1" ht="13.2" hidden="1" x14ac:dyDescent="0.25">
      <c r="A326" s="165" t="s">
        <v>124</v>
      </c>
      <c r="B326" s="177">
        <v>27</v>
      </c>
      <c r="C326" s="180" t="s">
        <v>151</v>
      </c>
      <c r="D326" s="177">
        <v>7</v>
      </c>
      <c r="E326" s="177">
        <v>12</v>
      </c>
      <c r="F326" s="177">
        <v>9</v>
      </c>
      <c r="G326" s="180" t="s">
        <v>151</v>
      </c>
      <c r="H326" s="181" t="s">
        <v>151</v>
      </c>
      <c r="I326" s="177">
        <v>37</v>
      </c>
      <c r="J326" s="177">
        <v>36</v>
      </c>
      <c r="K326" s="177">
        <v>68</v>
      </c>
      <c r="L326" s="160"/>
      <c r="M326" s="160"/>
      <c r="N326" s="160"/>
      <c r="O326" s="160"/>
      <c r="P326" s="191"/>
      <c r="Q326" s="160"/>
    </row>
    <row r="327" spans="1:17" s="150" customFormat="1" ht="13.2" hidden="1" x14ac:dyDescent="0.25">
      <c r="A327" s="165" t="s">
        <v>157</v>
      </c>
      <c r="B327" s="180" t="s">
        <v>208</v>
      </c>
      <c r="C327" s="180" t="s">
        <v>151</v>
      </c>
      <c r="D327" s="180" t="s">
        <v>208</v>
      </c>
      <c r="E327" s="180" t="s">
        <v>208</v>
      </c>
      <c r="F327" s="180" t="s">
        <v>208</v>
      </c>
      <c r="G327" s="180" t="s">
        <v>151</v>
      </c>
      <c r="H327" s="181" t="s">
        <v>151</v>
      </c>
      <c r="I327" s="180" t="s">
        <v>208</v>
      </c>
      <c r="J327" s="180" t="s">
        <v>208</v>
      </c>
      <c r="K327" s="180" t="s">
        <v>208</v>
      </c>
      <c r="L327" s="160"/>
      <c r="M327" s="160"/>
      <c r="N327" s="160"/>
      <c r="O327" s="160"/>
      <c r="P327" s="191"/>
      <c r="Q327" s="160"/>
    </row>
    <row r="328" spans="1:17" s="150" customFormat="1" ht="13.2" hidden="1" x14ac:dyDescent="0.25">
      <c r="A328" s="165" t="s">
        <v>125</v>
      </c>
      <c r="B328" s="169">
        <v>2.82</v>
      </c>
      <c r="C328" s="180" t="s">
        <v>151</v>
      </c>
      <c r="D328" s="169">
        <v>1.56</v>
      </c>
      <c r="E328" s="169">
        <v>2.11</v>
      </c>
      <c r="F328" s="169">
        <v>1.76</v>
      </c>
      <c r="G328" s="180" t="s">
        <v>151</v>
      </c>
      <c r="H328" s="181" t="s">
        <v>151</v>
      </c>
      <c r="I328" s="169">
        <v>7.42</v>
      </c>
      <c r="J328" s="169">
        <v>6.13</v>
      </c>
      <c r="K328" s="169">
        <v>12.33</v>
      </c>
      <c r="L328" s="160"/>
      <c r="M328" s="160"/>
      <c r="N328" s="160"/>
      <c r="O328" s="160"/>
      <c r="P328" s="191"/>
      <c r="Q328" s="160"/>
    </row>
    <row r="329" spans="1:17" s="150" customFormat="1" ht="13.2" hidden="1" x14ac:dyDescent="0.25">
      <c r="A329" s="165" t="s">
        <v>126</v>
      </c>
      <c r="B329" s="169">
        <v>10.37</v>
      </c>
      <c r="C329" s="180" t="s">
        <v>151</v>
      </c>
      <c r="D329" s="169">
        <v>21.39</v>
      </c>
      <c r="E329" s="169">
        <v>18.010000000000002</v>
      </c>
      <c r="F329" s="169">
        <v>19.43</v>
      </c>
      <c r="G329" s="180" t="s">
        <v>151</v>
      </c>
      <c r="H329" s="181" t="s">
        <v>151</v>
      </c>
      <c r="I329" s="169">
        <v>20.11</v>
      </c>
      <c r="J329" s="169">
        <v>17.05</v>
      </c>
      <c r="K329" s="169">
        <v>18.03</v>
      </c>
      <c r="L329" s="160"/>
      <c r="M329" s="160"/>
      <c r="N329" s="160"/>
      <c r="O329" s="160"/>
      <c r="P329" s="191"/>
      <c r="Q329" s="160"/>
    </row>
    <row r="330" spans="1:17" s="150" customFormat="1" ht="13.2" hidden="1" x14ac:dyDescent="0.25">
      <c r="A330" s="179" t="s">
        <v>209</v>
      </c>
      <c r="B330" s="160"/>
      <c r="C330" s="160"/>
      <c r="D330" s="160"/>
      <c r="E330" s="160"/>
      <c r="F330" s="160"/>
      <c r="G330" s="160"/>
      <c r="H330" s="162"/>
      <c r="I330" s="160"/>
      <c r="J330" s="160"/>
      <c r="K330" s="160"/>
      <c r="L330" s="160"/>
      <c r="M330" s="160"/>
      <c r="N330" s="160"/>
      <c r="O330" s="160"/>
      <c r="P330" s="191"/>
      <c r="Q330" s="160"/>
    </row>
    <row r="331" spans="1:17" s="150" customFormat="1" ht="13.2" hidden="1" x14ac:dyDescent="0.25">
      <c r="A331" s="165" t="s">
        <v>124</v>
      </c>
      <c r="B331" s="177">
        <v>384</v>
      </c>
      <c r="C331" s="177">
        <v>154</v>
      </c>
      <c r="D331" s="177">
        <v>159</v>
      </c>
      <c r="E331" s="177">
        <v>295</v>
      </c>
      <c r="F331" s="177">
        <v>295</v>
      </c>
      <c r="G331" s="177">
        <v>313</v>
      </c>
      <c r="H331" s="178">
        <v>413</v>
      </c>
      <c r="I331" s="177">
        <v>480</v>
      </c>
      <c r="J331" s="177">
        <v>495</v>
      </c>
      <c r="K331" s="177">
        <v>752</v>
      </c>
      <c r="L331" s="160"/>
      <c r="M331" s="160"/>
      <c r="N331" s="160"/>
      <c r="O331" s="160"/>
      <c r="P331" s="191"/>
      <c r="Q331" s="160"/>
    </row>
    <row r="332" spans="1:17" s="150" customFormat="1" ht="13.2" hidden="1" x14ac:dyDescent="0.25">
      <c r="A332" s="165" t="s">
        <v>157</v>
      </c>
      <c r="B332" s="173">
        <v>0.5</v>
      </c>
      <c r="C332" s="173">
        <v>0.5</v>
      </c>
      <c r="D332" s="173">
        <v>0.4</v>
      </c>
      <c r="E332" s="173">
        <v>0.6</v>
      </c>
      <c r="F332" s="173">
        <v>0.6</v>
      </c>
      <c r="G332" s="173">
        <v>0.5</v>
      </c>
      <c r="H332" s="174">
        <v>0.6</v>
      </c>
      <c r="I332" s="173">
        <v>0.5</v>
      </c>
      <c r="J332" s="173">
        <v>0.4</v>
      </c>
      <c r="K332" s="173">
        <v>0.4</v>
      </c>
      <c r="L332" s="160"/>
      <c r="M332" s="160"/>
      <c r="N332" s="160"/>
      <c r="O332" s="160"/>
      <c r="P332" s="191"/>
      <c r="Q332" s="160"/>
    </row>
    <row r="333" spans="1:17" s="150" customFormat="1" ht="13.2" hidden="1" x14ac:dyDescent="0.25">
      <c r="A333" s="165" t="s">
        <v>125</v>
      </c>
      <c r="B333" s="169">
        <v>18.41</v>
      </c>
      <c r="C333" s="169">
        <v>25.47</v>
      </c>
      <c r="D333" s="169">
        <v>14.68</v>
      </c>
      <c r="E333" s="169">
        <v>37.07</v>
      </c>
      <c r="F333" s="169">
        <v>42.52</v>
      </c>
      <c r="G333" s="169">
        <v>43.46</v>
      </c>
      <c r="H333" s="170">
        <v>40.81</v>
      </c>
      <c r="I333" s="169">
        <v>41.6</v>
      </c>
      <c r="J333" s="169">
        <v>55.59</v>
      </c>
      <c r="K333" s="169">
        <v>80.959999999999994</v>
      </c>
      <c r="L333" s="160"/>
      <c r="M333" s="160"/>
      <c r="N333" s="160"/>
      <c r="O333" s="160"/>
      <c r="P333" s="191"/>
      <c r="Q333" s="160"/>
    </row>
    <row r="334" spans="1:17" s="150" customFormat="1" ht="13.2" hidden="1" x14ac:dyDescent="0.25">
      <c r="A334" s="165" t="s">
        <v>126</v>
      </c>
      <c r="B334" s="169">
        <v>4.8</v>
      </c>
      <c r="C334" s="169">
        <v>16.53</v>
      </c>
      <c r="D334" s="169">
        <v>9.26</v>
      </c>
      <c r="E334" s="169">
        <v>12.55</v>
      </c>
      <c r="F334" s="169">
        <v>14.39</v>
      </c>
      <c r="G334" s="169">
        <v>13.88</v>
      </c>
      <c r="H334" s="170">
        <v>9.8800000000000008</v>
      </c>
      <c r="I334" s="169">
        <v>8.66</v>
      </c>
      <c r="J334" s="169">
        <v>11.24</v>
      </c>
      <c r="K334" s="169">
        <v>10.77</v>
      </c>
      <c r="L334" s="160"/>
      <c r="M334" s="160"/>
      <c r="N334" s="160"/>
      <c r="O334" s="160"/>
      <c r="P334" s="191"/>
      <c r="Q334" s="160"/>
    </row>
    <row r="335" spans="1:17" s="150" customFormat="1" ht="13.2" hidden="1" x14ac:dyDescent="0.25">
      <c r="A335" s="179" t="s">
        <v>210</v>
      </c>
      <c r="B335" s="160"/>
      <c r="C335" s="160"/>
      <c r="D335" s="160"/>
      <c r="E335" s="160"/>
      <c r="F335" s="160"/>
      <c r="G335" s="160"/>
      <c r="H335" s="162"/>
      <c r="I335" s="160"/>
      <c r="J335" s="160"/>
      <c r="K335" s="160"/>
      <c r="L335" s="160"/>
      <c r="M335" s="160"/>
      <c r="N335" s="160"/>
      <c r="O335" s="160"/>
      <c r="P335" s="191"/>
      <c r="Q335" s="160"/>
    </row>
    <row r="336" spans="1:17" s="150" customFormat="1" ht="13.2" hidden="1" x14ac:dyDescent="0.25">
      <c r="A336" s="165" t="s">
        <v>124</v>
      </c>
      <c r="B336" s="177">
        <v>135</v>
      </c>
      <c r="C336" s="177">
        <v>82</v>
      </c>
      <c r="D336" s="177">
        <v>74</v>
      </c>
      <c r="E336" s="177">
        <v>99</v>
      </c>
      <c r="F336" s="177">
        <v>112</v>
      </c>
      <c r="G336" s="177">
        <v>112</v>
      </c>
      <c r="H336" s="178">
        <v>115</v>
      </c>
      <c r="I336" s="177">
        <v>177</v>
      </c>
      <c r="J336" s="177">
        <v>222</v>
      </c>
      <c r="K336" s="177">
        <v>215</v>
      </c>
      <c r="L336" s="160"/>
      <c r="M336" s="160"/>
      <c r="N336" s="160"/>
      <c r="O336" s="160"/>
      <c r="P336" s="191"/>
      <c r="Q336" s="160"/>
    </row>
    <row r="337" spans="1:17" s="150" customFormat="1" ht="13.2" hidden="1" x14ac:dyDescent="0.25">
      <c r="A337" s="165" t="s">
        <v>157</v>
      </c>
      <c r="B337" s="173">
        <v>0.2</v>
      </c>
      <c r="C337" s="173">
        <v>0.3</v>
      </c>
      <c r="D337" s="173">
        <v>0.2</v>
      </c>
      <c r="E337" s="173">
        <v>0.2</v>
      </c>
      <c r="F337" s="173">
        <v>0.2</v>
      </c>
      <c r="G337" s="173">
        <v>0.2</v>
      </c>
      <c r="H337" s="174">
        <v>0.2</v>
      </c>
      <c r="I337" s="173">
        <v>0.2</v>
      </c>
      <c r="J337" s="173">
        <v>0.2</v>
      </c>
      <c r="K337" s="173">
        <v>0.1</v>
      </c>
      <c r="L337" s="160"/>
      <c r="M337" s="160"/>
      <c r="N337" s="160"/>
      <c r="O337" s="160"/>
      <c r="P337" s="191"/>
      <c r="Q337" s="160"/>
    </row>
    <row r="338" spans="1:17" s="150" customFormat="1" ht="13.2" hidden="1" x14ac:dyDescent="0.25">
      <c r="A338" s="165" t="s">
        <v>125</v>
      </c>
      <c r="B338" s="169">
        <v>7.11</v>
      </c>
      <c r="C338" s="169">
        <v>13.93</v>
      </c>
      <c r="D338" s="169">
        <v>12.87</v>
      </c>
      <c r="E338" s="169">
        <v>13.95</v>
      </c>
      <c r="F338" s="169">
        <v>21.74</v>
      </c>
      <c r="G338" s="169">
        <v>7.55</v>
      </c>
      <c r="H338" s="170">
        <v>11.19</v>
      </c>
      <c r="I338" s="169">
        <v>24.55</v>
      </c>
      <c r="J338" s="169">
        <v>22.48</v>
      </c>
      <c r="K338" s="169">
        <v>37.92</v>
      </c>
      <c r="L338" s="160"/>
      <c r="M338" s="160"/>
      <c r="N338" s="160"/>
      <c r="O338" s="160"/>
      <c r="P338" s="191"/>
      <c r="Q338" s="160"/>
    </row>
    <row r="339" spans="1:17" s="150" customFormat="1" ht="13.2" hidden="1" x14ac:dyDescent="0.25">
      <c r="A339" s="165" t="s">
        <v>126</v>
      </c>
      <c r="B339" s="169">
        <v>5.25</v>
      </c>
      <c r="C339" s="169">
        <v>16.899999999999999</v>
      </c>
      <c r="D339" s="169">
        <v>17.399999999999999</v>
      </c>
      <c r="E339" s="169">
        <v>14.12</v>
      </c>
      <c r="F339" s="169">
        <v>19.45</v>
      </c>
      <c r="G339" s="169">
        <v>6.75</v>
      </c>
      <c r="H339" s="170">
        <v>9.75</v>
      </c>
      <c r="I339" s="169">
        <v>13.86</v>
      </c>
      <c r="J339" s="169">
        <v>10.14</v>
      </c>
      <c r="K339" s="169">
        <v>17.64</v>
      </c>
      <c r="L339" s="160"/>
      <c r="M339" s="160"/>
      <c r="N339" s="160"/>
      <c r="O339" s="160"/>
      <c r="P339" s="191"/>
      <c r="Q339" s="160"/>
    </row>
    <row r="340" spans="1:17" s="150" customFormat="1" ht="13.2" hidden="1" x14ac:dyDescent="0.25">
      <c r="A340" s="179" t="s">
        <v>211</v>
      </c>
      <c r="B340" s="160"/>
      <c r="C340" s="160"/>
      <c r="D340" s="160"/>
      <c r="E340" s="160"/>
      <c r="F340" s="160"/>
      <c r="G340" s="160"/>
      <c r="H340" s="162"/>
      <c r="I340" s="160"/>
      <c r="J340" s="160"/>
      <c r="K340" s="160"/>
      <c r="L340" s="160"/>
      <c r="M340" s="160"/>
      <c r="N340" s="160"/>
      <c r="O340" s="160"/>
      <c r="P340" s="191"/>
      <c r="Q340" s="160"/>
    </row>
    <row r="341" spans="1:17" s="150" customFormat="1" ht="13.2" hidden="1" x14ac:dyDescent="0.25">
      <c r="A341" s="165" t="s">
        <v>124</v>
      </c>
      <c r="B341" s="158">
        <v>1216</v>
      </c>
      <c r="C341" s="177">
        <v>354</v>
      </c>
      <c r="D341" s="177">
        <v>516</v>
      </c>
      <c r="E341" s="177">
        <v>636</v>
      </c>
      <c r="F341" s="177">
        <v>796</v>
      </c>
      <c r="G341" s="177">
        <v>781</v>
      </c>
      <c r="H341" s="159">
        <v>1352</v>
      </c>
      <c r="I341" s="158">
        <v>1391</v>
      </c>
      <c r="J341" s="158">
        <v>2154</v>
      </c>
      <c r="K341" s="158">
        <v>2719</v>
      </c>
      <c r="L341" s="160"/>
      <c r="M341" s="160"/>
      <c r="N341" s="160"/>
      <c r="O341" s="160"/>
      <c r="P341" s="191"/>
      <c r="Q341" s="160"/>
    </row>
    <row r="342" spans="1:17" s="150" customFormat="1" ht="13.2" hidden="1" x14ac:dyDescent="0.25">
      <c r="A342" s="165" t="s">
        <v>157</v>
      </c>
      <c r="B342" s="173">
        <v>1.6</v>
      </c>
      <c r="C342" s="173">
        <v>1.1000000000000001</v>
      </c>
      <c r="D342" s="173">
        <v>1.4</v>
      </c>
      <c r="E342" s="173">
        <v>1.4</v>
      </c>
      <c r="F342" s="173">
        <v>1.6</v>
      </c>
      <c r="G342" s="173">
        <v>1.3</v>
      </c>
      <c r="H342" s="174">
        <v>1.9</v>
      </c>
      <c r="I342" s="173">
        <v>1.5</v>
      </c>
      <c r="J342" s="173">
        <v>1.8</v>
      </c>
      <c r="K342" s="173">
        <v>1.6</v>
      </c>
      <c r="L342" s="160"/>
      <c r="M342" s="160"/>
      <c r="N342" s="160"/>
      <c r="O342" s="160"/>
      <c r="P342" s="191"/>
      <c r="Q342" s="160"/>
    </row>
    <row r="343" spans="1:17" s="150" customFormat="1" ht="13.2" hidden="1" x14ac:dyDescent="0.25">
      <c r="A343" s="165" t="s">
        <v>125</v>
      </c>
      <c r="B343" s="169">
        <v>54.15</v>
      </c>
      <c r="C343" s="169">
        <v>57.74</v>
      </c>
      <c r="D343" s="169">
        <v>70.78</v>
      </c>
      <c r="E343" s="169">
        <v>34.25</v>
      </c>
      <c r="F343" s="169">
        <v>100.33</v>
      </c>
      <c r="G343" s="169">
        <v>60.83</v>
      </c>
      <c r="H343" s="170">
        <v>244.71</v>
      </c>
      <c r="I343" s="169">
        <v>128.18</v>
      </c>
      <c r="J343" s="169">
        <v>317.52999999999997</v>
      </c>
      <c r="K343" s="169">
        <v>187.61</v>
      </c>
      <c r="L343" s="160"/>
      <c r="M343" s="160"/>
      <c r="N343" s="160"/>
      <c r="O343" s="160"/>
      <c r="P343" s="191"/>
      <c r="Q343" s="160"/>
    </row>
    <row r="344" spans="1:17" s="150" customFormat="1" ht="13.2" hidden="1" x14ac:dyDescent="0.25">
      <c r="A344" s="165" t="s">
        <v>126</v>
      </c>
      <c r="B344" s="169">
        <v>4.45</v>
      </c>
      <c r="C344" s="169">
        <v>16.309999999999999</v>
      </c>
      <c r="D344" s="169">
        <v>13.72</v>
      </c>
      <c r="E344" s="169">
        <v>5.38</v>
      </c>
      <c r="F344" s="169">
        <v>12.61</v>
      </c>
      <c r="G344" s="169">
        <v>7.78</v>
      </c>
      <c r="H344" s="170">
        <v>18.100000000000001</v>
      </c>
      <c r="I344" s="169">
        <v>9.2100000000000009</v>
      </c>
      <c r="J344" s="169">
        <v>14.74</v>
      </c>
      <c r="K344" s="169">
        <v>6.9</v>
      </c>
      <c r="L344" s="160"/>
      <c r="M344" s="160"/>
      <c r="N344" s="160"/>
      <c r="O344" s="160"/>
      <c r="P344" s="191"/>
      <c r="Q344" s="160"/>
    </row>
    <row r="345" spans="1:17" s="150" customFormat="1" ht="13.2" x14ac:dyDescent="0.25">
      <c r="A345" s="172" t="s">
        <v>121</v>
      </c>
      <c r="B345" s="160"/>
      <c r="C345" s="160"/>
      <c r="D345" s="160"/>
      <c r="E345" s="160"/>
      <c r="F345" s="160"/>
      <c r="G345" s="160"/>
      <c r="H345" s="162"/>
      <c r="I345" s="160"/>
      <c r="J345" s="160"/>
      <c r="K345" s="160"/>
      <c r="L345" s="160"/>
      <c r="M345" s="160"/>
      <c r="N345" s="160"/>
      <c r="O345" s="160"/>
      <c r="P345" s="191"/>
      <c r="Q345" s="160"/>
    </row>
    <row r="346" spans="1:17" s="150" customFormat="1" ht="13.2" x14ac:dyDescent="0.25">
      <c r="A346" s="183" t="s">
        <v>212</v>
      </c>
      <c r="B346" s="160"/>
      <c r="C346" s="160"/>
      <c r="D346" s="160"/>
      <c r="E346" s="160"/>
      <c r="F346" s="160"/>
      <c r="G346" s="160"/>
      <c r="H346" s="162"/>
      <c r="I346" s="160"/>
      <c r="J346" s="160"/>
      <c r="K346" s="160"/>
      <c r="L346" s="160"/>
      <c r="M346" s="160"/>
      <c r="N346" s="160"/>
      <c r="O346" s="160"/>
      <c r="P346" s="191"/>
      <c r="Q346" s="160"/>
    </row>
    <row r="347" spans="1:17" s="150" customFormat="1" ht="13.2" x14ac:dyDescent="0.25">
      <c r="A347" s="165" t="s">
        <v>124</v>
      </c>
      <c r="B347" s="158">
        <v>2041</v>
      </c>
      <c r="C347" s="158">
        <v>1039</v>
      </c>
      <c r="D347" s="177">
        <v>929</v>
      </c>
      <c r="E347" s="158">
        <v>1204</v>
      </c>
      <c r="F347" s="158">
        <v>1226</v>
      </c>
      <c r="G347" s="158">
        <v>1339</v>
      </c>
      <c r="H347" s="159">
        <v>2111</v>
      </c>
      <c r="I347" s="158">
        <v>2467</v>
      </c>
      <c r="J347" s="158">
        <v>3014</v>
      </c>
      <c r="K347" s="158">
        <v>4671</v>
      </c>
      <c r="L347" s="160"/>
      <c r="M347" s="160"/>
      <c r="N347" s="160"/>
      <c r="O347" s="160"/>
      <c r="P347" s="191"/>
      <c r="Q347" s="160"/>
    </row>
    <row r="348" spans="1:17" s="150" customFormat="1" ht="13.2" x14ac:dyDescent="0.25">
      <c r="A348" s="165" t="s">
        <v>157</v>
      </c>
      <c r="B348" s="173">
        <v>2.6</v>
      </c>
      <c r="C348" s="173">
        <v>3.2</v>
      </c>
      <c r="D348" s="173">
        <v>2.6</v>
      </c>
      <c r="E348" s="173">
        <v>2.6</v>
      </c>
      <c r="F348" s="173">
        <v>2.4</v>
      </c>
      <c r="G348" s="173">
        <v>2.2999999999999998</v>
      </c>
      <c r="H348" s="174">
        <v>2.9</v>
      </c>
      <c r="I348" s="173">
        <v>2.7</v>
      </c>
      <c r="J348" s="173">
        <v>2.6</v>
      </c>
      <c r="K348" s="173">
        <v>2.7</v>
      </c>
      <c r="L348" s="160"/>
      <c r="M348" s="160"/>
      <c r="N348" s="160"/>
      <c r="O348" s="160"/>
      <c r="P348" s="191"/>
      <c r="Q348" s="160"/>
    </row>
    <row r="349" spans="1:17" s="150" customFormat="1" ht="13.2" x14ac:dyDescent="0.25">
      <c r="A349" s="165" t="s">
        <v>125</v>
      </c>
      <c r="B349" s="169">
        <v>70.569999999999993</v>
      </c>
      <c r="C349" s="169">
        <v>155</v>
      </c>
      <c r="D349" s="169">
        <v>116.28</v>
      </c>
      <c r="E349" s="169">
        <v>131.41</v>
      </c>
      <c r="F349" s="169">
        <v>134.38</v>
      </c>
      <c r="G349" s="169">
        <v>103.06</v>
      </c>
      <c r="H349" s="170">
        <v>170.14</v>
      </c>
      <c r="I349" s="169">
        <v>134.66</v>
      </c>
      <c r="J349" s="169">
        <v>254.47</v>
      </c>
      <c r="K349" s="169">
        <v>360.01</v>
      </c>
      <c r="L349" s="160"/>
      <c r="M349" s="160"/>
      <c r="N349" s="160"/>
      <c r="O349" s="160"/>
      <c r="P349" s="191"/>
      <c r="Q349" s="160"/>
    </row>
    <row r="350" spans="1:17" s="150" customFormat="1" ht="13.2" x14ac:dyDescent="0.25">
      <c r="A350" s="165" t="s">
        <v>126</v>
      </c>
      <c r="B350" s="169">
        <v>3.46</v>
      </c>
      <c r="C350" s="169">
        <v>14.92</v>
      </c>
      <c r="D350" s="169">
        <v>12.52</v>
      </c>
      <c r="E350" s="169">
        <v>10.92</v>
      </c>
      <c r="F350" s="169">
        <v>10.96</v>
      </c>
      <c r="G350" s="169">
        <v>7.69</v>
      </c>
      <c r="H350" s="170">
        <v>8.06</v>
      </c>
      <c r="I350" s="169">
        <v>5.46</v>
      </c>
      <c r="J350" s="169">
        <v>8.44</v>
      </c>
      <c r="K350" s="169">
        <v>7.71</v>
      </c>
      <c r="L350" s="160"/>
      <c r="M350" s="160"/>
      <c r="N350" s="160"/>
      <c r="O350" s="160"/>
      <c r="P350" s="191"/>
      <c r="Q350" s="160"/>
    </row>
    <row r="351" spans="1:17" s="150" customFormat="1" ht="13.2" hidden="1" x14ac:dyDescent="0.25">
      <c r="A351" s="175" t="s">
        <v>213</v>
      </c>
      <c r="B351" s="160"/>
      <c r="C351" s="160"/>
      <c r="D351" s="160"/>
      <c r="E351" s="160"/>
      <c r="F351" s="160"/>
      <c r="G351" s="160"/>
      <c r="H351" s="162"/>
      <c r="I351" s="160"/>
      <c r="J351" s="160"/>
      <c r="K351" s="160"/>
      <c r="L351" s="160"/>
      <c r="M351" s="160"/>
      <c r="N351" s="160"/>
      <c r="O351" s="160"/>
      <c r="P351" s="191"/>
      <c r="Q351" s="160"/>
    </row>
    <row r="352" spans="1:17" s="150" customFormat="1" ht="13.2" hidden="1" x14ac:dyDescent="0.25">
      <c r="A352" s="165" t="s">
        <v>124</v>
      </c>
      <c r="B352" s="177">
        <v>502</v>
      </c>
      <c r="C352" s="177">
        <v>295</v>
      </c>
      <c r="D352" s="177">
        <v>238</v>
      </c>
      <c r="E352" s="177">
        <v>223</v>
      </c>
      <c r="F352" s="177">
        <v>333</v>
      </c>
      <c r="G352" s="177">
        <v>290</v>
      </c>
      <c r="H352" s="178">
        <v>615</v>
      </c>
      <c r="I352" s="177">
        <v>559</v>
      </c>
      <c r="J352" s="177">
        <v>924</v>
      </c>
      <c r="K352" s="177">
        <v>967</v>
      </c>
      <c r="L352" s="160"/>
      <c r="M352" s="160"/>
      <c r="N352" s="160"/>
      <c r="O352" s="160"/>
      <c r="P352" s="191"/>
      <c r="Q352" s="160"/>
    </row>
    <row r="353" spans="1:17" s="150" customFormat="1" ht="13.2" hidden="1" x14ac:dyDescent="0.25">
      <c r="A353" s="165" t="s">
        <v>157</v>
      </c>
      <c r="B353" s="173">
        <v>0.6</v>
      </c>
      <c r="C353" s="173">
        <v>0.9</v>
      </c>
      <c r="D353" s="173">
        <v>0.7</v>
      </c>
      <c r="E353" s="173">
        <v>0.5</v>
      </c>
      <c r="F353" s="173">
        <v>0.7</v>
      </c>
      <c r="G353" s="173">
        <v>0.5</v>
      </c>
      <c r="H353" s="174">
        <v>0.9</v>
      </c>
      <c r="I353" s="173">
        <v>0.6</v>
      </c>
      <c r="J353" s="173">
        <v>0.8</v>
      </c>
      <c r="K353" s="173">
        <v>0.6</v>
      </c>
      <c r="L353" s="160"/>
      <c r="M353" s="160"/>
      <c r="N353" s="160"/>
      <c r="O353" s="160"/>
      <c r="P353" s="191"/>
      <c r="Q353" s="160"/>
    </row>
    <row r="354" spans="1:17" s="150" customFormat="1" ht="13.2" hidden="1" x14ac:dyDescent="0.25">
      <c r="A354" s="165" t="s">
        <v>125</v>
      </c>
      <c r="B354" s="169">
        <v>28.12</v>
      </c>
      <c r="C354" s="169">
        <v>69.56</v>
      </c>
      <c r="D354" s="169">
        <v>48.16</v>
      </c>
      <c r="E354" s="169">
        <v>29.18</v>
      </c>
      <c r="F354" s="169">
        <v>63.57</v>
      </c>
      <c r="G354" s="169">
        <v>33.979999999999997</v>
      </c>
      <c r="H354" s="170">
        <v>86.51</v>
      </c>
      <c r="I354" s="169">
        <v>45.36</v>
      </c>
      <c r="J354" s="169">
        <v>138.82</v>
      </c>
      <c r="K354" s="169">
        <v>137.37</v>
      </c>
      <c r="L354" s="160"/>
      <c r="M354" s="160"/>
      <c r="N354" s="160"/>
      <c r="O354" s="160"/>
      <c r="P354" s="191"/>
      <c r="Q354" s="160"/>
    </row>
    <row r="355" spans="1:17" s="150" customFormat="1" ht="13.2" hidden="1" x14ac:dyDescent="0.25">
      <c r="A355" s="165" t="s">
        <v>126</v>
      </c>
      <c r="B355" s="169">
        <v>5.61</v>
      </c>
      <c r="C355" s="169">
        <v>23.57</v>
      </c>
      <c r="D355" s="169">
        <v>20.22</v>
      </c>
      <c r="E355" s="169">
        <v>13.11</v>
      </c>
      <c r="F355" s="169">
        <v>19.12</v>
      </c>
      <c r="G355" s="169">
        <v>11.72</v>
      </c>
      <c r="H355" s="170">
        <v>14.07</v>
      </c>
      <c r="I355" s="169">
        <v>8.11</v>
      </c>
      <c r="J355" s="169">
        <v>15.03</v>
      </c>
      <c r="K355" s="169">
        <v>14.21</v>
      </c>
      <c r="L355" s="160"/>
      <c r="M355" s="160"/>
      <c r="N355" s="160"/>
      <c r="O355" s="160"/>
      <c r="P355" s="191"/>
      <c r="Q355" s="160"/>
    </row>
    <row r="356" spans="1:17" s="150" customFormat="1" ht="13.2" hidden="1" x14ac:dyDescent="0.25">
      <c r="A356" s="179" t="s">
        <v>214</v>
      </c>
      <c r="B356" s="160"/>
      <c r="C356" s="160"/>
      <c r="D356" s="160"/>
      <c r="E356" s="160"/>
      <c r="F356" s="160"/>
      <c r="G356" s="160"/>
      <c r="H356" s="162"/>
      <c r="I356" s="160"/>
      <c r="J356" s="160"/>
      <c r="K356" s="160"/>
      <c r="L356" s="160"/>
      <c r="M356" s="160"/>
      <c r="N356" s="160"/>
      <c r="O356" s="160"/>
      <c r="P356" s="191"/>
      <c r="Q356" s="160"/>
    </row>
    <row r="357" spans="1:17" s="150" customFormat="1" ht="13.2" hidden="1" x14ac:dyDescent="0.25">
      <c r="A357" s="165" t="s">
        <v>124</v>
      </c>
      <c r="B357" s="177">
        <v>406</v>
      </c>
      <c r="C357" s="180" t="s">
        <v>151</v>
      </c>
      <c r="D357" s="177">
        <v>197</v>
      </c>
      <c r="E357" s="177">
        <v>180</v>
      </c>
      <c r="F357" s="177">
        <v>267</v>
      </c>
      <c r="G357" s="177">
        <v>266</v>
      </c>
      <c r="H357" s="178">
        <v>517</v>
      </c>
      <c r="I357" s="177">
        <v>400</v>
      </c>
      <c r="J357" s="177">
        <v>706</v>
      </c>
      <c r="K357" s="177">
        <v>801</v>
      </c>
      <c r="L357" s="160"/>
      <c r="M357" s="160"/>
      <c r="N357" s="160"/>
      <c r="O357" s="160"/>
      <c r="P357" s="191"/>
      <c r="Q357" s="160"/>
    </row>
    <row r="358" spans="1:17" s="150" customFormat="1" ht="13.2" hidden="1" x14ac:dyDescent="0.25">
      <c r="A358" s="165" t="s">
        <v>157</v>
      </c>
      <c r="B358" s="173">
        <v>0.5</v>
      </c>
      <c r="C358" s="180" t="s">
        <v>151</v>
      </c>
      <c r="D358" s="173">
        <v>0.6</v>
      </c>
      <c r="E358" s="173">
        <v>0.4</v>
      </c>
      <c r="F358" s="173">
        <v>0.5</v>
      </c>
      <c r="G358" s="173">
        <v>0.4</v>
      </c>
      <c r="H358" s="174">
        <v>0.7</v>
      </c>
      <c r="I358" s="173">
        <v>0.4</v>
      </c>
      <c r="J358" s="173">
        <v>0.6</v>
      </c>
      <c r="K358" s="173">
        <v>0.5</v>
      </c>
      <c r="L358" s="160"/>
      <c r="M358" s="160"/>
      <c r="N358" s="160"/>
      <c r="O358" s="160"/>
      <c r="P358" s="191"/>
      <c r="Q358" s="160"/>
    </row>
    <row r="359" spans="1:17" s="150" customFormat="1" ht="13.2" hidden="1" x14ac:dyDescent="0.25">
      <c r="A359" s="165" t="s">
        <v>125</v>
      </c>
      <c r="B359" s="169">
        <v>24.66</v>
      </c>
      <c r="C359" s="180" t="s">
        <v>151</v>
      </c>
      <c r="D359" s="169">
        <v>41.54</v>
      </c>
      <c r="E359" s="169">
        <v>22.38</v>
      </c>
      <c r="F359" s="169">
        <v>56.2</v>
      </c>
      <c r="G359" s="169">
        <v>33.22</v>
      </c>
      <c r="H359" s="170">
        <v>87.58</v>
      </c>
      <c r="I359" s="169">
        <v>37.25</v>
      </c>
      <c r="J359" s="169">
        <v>124.05</v>
      </c>
      <c r="K359" s="169">
        <v>112.49</v>
      </c>
      <c r="L359" s="160"/>
      <c r="M359" s="160"/>
      <c r="N359" s="160"/>
      <c r="O359" s="160"/>
      <c r="P359" s="191"/>
      <c r="Q359" s="160"/>
    </row>
    <row r="360" spans="1:17" s="150" customFormat="1" ht="13.2" hidden="1" x14ac:dyDescent="0.25">
      <c r="A360" s="165" t="s">
        <v>126</v>
      </c>
      <c r="B360" s="169">
        <v>6.08</v>
      </c>
      <c r="C360" s="180" t="s">
        <v>151</v>
      </c>
      <c r="D360" s="169">
        <v>21.09</v>
      </c>
      <c r="E360" s="169">
        <v>12.45</v>
      </c>
      <c r="F360" s="169">
        <v>21.05</v>
      </c>
      <c r="G360" s="169">
        <v>12.47</v>
      </c>
      <c r="H360" s="170">
        <v>16.95</v>
      </c>
      <c r="I360" s="169">
        <v>9.32</v>
      </c>
      <c r="J360" s="169">
        <v>17.57</v>
      </c>
      <c r="K360" s="169">
        <v>14.04</v>
      </c>
      <c r="L360" s="160"/>
      <c r="M360" s="160"/>
      <c r="N360" s="160"/>
      <c r="O360" s="160"/>
      <c r="P360" s="191"/>
      <c r="Q360" s="160"/>
    </row>
    <row r="361" spans="1:17" s="150" customFormat="1" ht="13.2" hidden="1" x14ac:dyDescent="0.25">
      <c r="A361" s="179" t="s">
        <v>215</v>
      </c>
      <c r="B361" s="160"/>
      <c r="C361" s="160"/>
      <c r="D361" s="160"/>
      <c r="E361" s="160"/>
      <c r="F361" s="160"/>
      <c r="G361" s="160"/>
      <c r="H361" s="162"/>
      <c r="I361" s="160"/>
      <c r="J361" s="160"/>
      <c r="K361" s="160"/>
      <c r="L361" s="160"/>
      <c r="M361" s="160"/>
      <c r="N361" s="160"/>
      <c r="O361" s="160"/>
      <c r="P361" s="191"/>
      <c r="Q361" s="160"/>
    </row>
    <row r="362" spans="1:17" s="150" customFormat="1" ht="13.2" hidden="1" x14ac:dyDescent="0.25">
      <c r="A362" s="165" t="s">
        <v>124</v>
      </c>
      <c r="B362" s="177">
        <v>96</v>
      </c>
      <c r="C362" s="180" t="s">
        <v>151</v>
      </c>
      <c r="D362" s="180" t="s">
        <v>151</v>
      </c>
      <c r="E362" s="180" t="s">
        <v>151</v>
      </c>
      <c r="F362" s="180" t="s">
        <v>151</v>
      </c>
      <c r="G362" s="180" t="s">
        <v>151</v>
      </c>
      <c r="H362" s="181" t="s">
        <v>151</v>
      </c>
      <c r="I362" s="177">
        <v>160</v>
      </c>
      <c r="J362" s="180" t="s">
        <v>151</v>
      </c>
      <c r="K362" s="180" t="s">
        <v>151</v>
      </c>
      <c r="L362" s="160"/>
      <c r="M362" s="160"/>
      <c r="N362" s="160"/>
      <c r="O362" s="160"/>
      <c r="P362" s="191"/>
      <c r="Q362" s="160"/>
    </row>
    <row r="363" spans="1:17" s="150" customFormat="1" ht="13.2" hidden="1" x14ac:dyDescent="0.25">
      <c r="A363" s="165" t="s">
        <v>157</v>
      </c>
      <c r="B363" s="173">
        <v>0.1</v>
      </c>
      <c r="C363" s="180" t="s">
        <v>151</v>
      </c>
      <c r="D363" s="180" t="s">
        <v>151</v>
      </c>
      <c r="E363" s="180" t="s">
        <v>151</v>
      </c>
      <c r="F363" s="180" t="s">
        <v>151</v>
      </c>
      <c r="G363" s="180" t="s">
        <v>151</v>
      </c>
      <c r="H363" s="181" t="s">
        <v>151</v>
      </c>
      <c r="I363" s="173">
        <v>0.2</v>
      </c>
      <c r="J363" s="180" t="s">
        <v>151</v>
      </c>
      <c r="K363" s="180" t="s">
        <v>151</v>
      </c>
      <c r="L363" s="160"/>
      <c r="M363" s="160"/>
      <c r="N363" s="160"/>
      <c r="O363" s="160"/>
      <c r="P363" s="191"/>
      <c r="Q363" s="160"/>
    </row>
    <row r="364" spans="1:17" s="150" customFormat="1" ht="13.2" hidden="1" x14ac:dyDescent="0.25">
      <c r="A364" s="165" t="s">
        <v>125</v>
      </c>
      <c r="B364" s="169">
        <v>10.32</v>
      </c>
      <c r="C364" s="180" t="s">
        <v>151</v>
      </c>
      <c r="D364" s="180" t="s">
        <v>151</v>
      </c>
      <c r="E364" s="180" t="s">
        <v>151</v>
      </c>
      <c r="F364" s="180" t="s">
        <v>151</v>
      </c>
      <c r="G364" s="180" t="s">
        <v>151</v>
      </c>
      <c r="H364" s="181" t="s">
        <v>151</v>
      </c>
      <c r="I364" s="169">
        <v>35.630000000000003</v>
      </c>
      <c r="J364" s="180" t="s">
        <v>151</v>
      </c>
      <c r="K364" s="180" t="s">
        <v>151</v>
      </c>
      <c r="L364" s="160"/>
      <c r="M364" s="160"/>
      <c r="N364" s="160"/>
      <c r="O364" s="160"/>
      <c r="P364" s="191"/>
      <c r="Q364" s="160"/>
    </row>
    <row r="365" spans="1:17" s="150" customFormat="1" ht="13.2" hidden="1" x14ac:dyDescent="0.25">
      <c r="A365" s="165" t="s">
        <v>126</v>
      </c>
      <c r="B365" s="169">
        <v>10.78</v>
      </c>
      <c r="C365" s="180" t="s">
        <v>151</v>
      </c>
      <c r="D365" s="180" t="s">
        <v>151</v>
      </c>
      <c r="E365" s="180" t="s">
        <v>151</v>
      </c>
      <c r="F365" s="180" t="s">
        <v>151</v>
      </c>
      <c r="G365" s="180" t="s">
        <v>151</v>
      </c>
      <c r="H365" s="181" t="s">
        <v>151</v>
      </c>
      <c r="I365" s="169">
        <v>22.33</v>
      </c>
      <c r="J365" s="180" t="s">
        <v>151</v>
      </c>
      <c r="K365" s="180" t="s">
        <v>151</v>
      </c>
      <c r="L365" s="160"/>
      <c r="M365" s="160"/>
      <c r="N365" s="160"/>
      <c r="O365" s="160"/>
      <c r="P365" s="191"/>
      <c r="Q365" s="160"/>
    </row>
    <row r="366" spans="1:17" s="150" customFormat="1" ht="13.2" hidden="1" x14ac:dyDescent="0.25">
      <c r="A366" s="175" t="s">
        <v>216</v>
      </c>
      <c r="B366" s="160"/>
      <c r="C366" s="160"/>
      <c r="D366" s="160"/>
      <c r="E366" s="160"/>
      <c r="F366" s="160"/>
      <c r="G366" s="160"/>
      <c r="H366" s="162"/>
      <c r="I366" s="160"/>
      <c r="J366" s="160"/>
      <c r="K366" s="160"/>
      <c r="L366" s="160"/>
      <c r="M366" s="160"/>
      <c r="N366" s="160"/>
      <c r="O366" s="160"/>
      <c r="P366" s="191"/>
      <c r="Q366" s="160"/>
    </row>
    <row r="367" spans="1:17" s="150" customFormat="1" ht="13.2" hidden="1" x14ac:dyDescent="0.25">
      <c r="A367" s="165" t="s">
        <v>124</v>
      </c>
      <c r="B367" s="177">
        <v>742</v>
      </c>
      <c r="C367" s="177">
        <v>292</v>
      </c>
      <c r="D367" s="177">
        <v>336</v>
      </c>
      <c r="E367" s="177">
        <v>473</v>
      </c>
      <c r="F367" s="177">
        <v>382</v>
      </c>
      <c r="G367" s="177">
        <v>472</v>
      </c>
      <c r="H367" s="178">
        <v>745</v>
      </c>
      <c r="I367" s="177">
        <v>937</v>
      </c>
      <c r="J367" s="177">
        <v>888</v>
      </c>
      <c r="K367" s="158">
        <v>1971</v>
      </c>
      <c r="L367" s="160"/>
      <c r="M367" s="160"/>
      <c r="N367" s="160"/>
      <c r="O367" s="160"/>
      <c r="P367" s="191"/>
      <c r="Q367" s="160"/>
    </row>
    <row r="368" spans="1:17" s="150" customFormat="1" ht="13.2" hidden="1" x14ac:dyDescent="0.25">
      <c r="A368" s="165" t="s">
        <v>157</v>
      </c>
      <c r="B368" s="173">
        <v>1</v>
      </c>
      <c r="C368" s="173">
        <v>0.9</v>
      </c>
      <c r="D368" s="173">
        <v>0.9</v>
      </c>
      <c r="E368" s="173">
        <v>1</v>
      </c>
      <c r="F368" s="173">
        <v>0.8</v>
      </c>
      <c r="G368" s="173">
        <v>0.8</v>
      </c>
      <c r="H368" s="174">
        <v>1</v>
      </c>
      <c r="I368" s="173">
        <v>1</v>
      </c>
      <c r="J368" s="173">
        <v>0.8</v>
      </c>
      <c r="K368" s="173">
        <v>1.1000000000000001</v>
      </c>
      <c r="L368" s="160"/>
      <c r="M368" s="160"/>
      <c r="N368" s="160"/>
      <c r="O368" s="160"/>
      <c r="P368" s="191"/>
      <c r="Q368" s="160"/>
    </row>
    <row r="369" spans="1:17" s="150" customFormat="1" ht="13.2" hidden="1" x14ac:dyDescent="0.25">
      <c r="A369" s="165" t="s">
        <v>125</v>
      </c>
      <c r="B369" s="169">
        <v>43.27</v>
      </c>
      <c r="C369" s="169">
        <v>55.61</v>
      </c>
      <c r="D369" s="169">
        <v>55.62</v>
      </c>
      <c r="E369" s="169">
        <v>66.95</v>
      </c>
      <c r="F369" s="169">
        <v>59.78</v>
      </c>
      <c r="G369" s="169">
        <v>53.32</v>
      </c>
      <c r="H369" s="170">
        <v>89.88</v>
      </c>
      <c r="I369" s="169">
        <v>80.709999999999994</v>
      </c>
      <c r="J369" s="169">
        <v>102.4</v>
      </c>
      <c r="K369" s="169">
        <v>322.31</v>
      </c>
      <c r="L369" s="160"/>
      <c r="M369" s="160"/>
      <c r="N369" s="160"/>
      <c r="O369" s="160"/>
      <c r="P369" s="191"/>
      <c r="Q369" s="160"/>
    </row>
    <row r="370" spans="1:17" s="150" customFormat="1" ht="13.2" hidden="1" x14ac:dyDescent="0.25">
      <c r="A370" s="165" t="s">
        <v>126</v>
      </c>
      <c r="B370" s="169">
        <v>5.83</v>
      </c>
      <c r="C370" s="169">
        <v>19.03</v>
      </c>
      <c r="D370" s="169">
        <v>16.55</v>
      </c>
      <c r="E370" s="169">
        <v>14.15</v>
      </c>
      <c r="F370" s="169">
        <v>15.66</v>
      </c>
      <c r="G370" s="169">
        <v>11.31</v>
      </c>
      <c r="H370" s="170">
        <v>12.06</v>
      </c>
      <c r="I370" s="169">
        <v>8.61</v>
      </c>
      <c r="J370" s="169">
        <v>11.53</v>
      </c>
      <c r="K370" s="169">
        <v>16.350000000000001</v>
      </c>
      <c r="L370" s="160"/>
      <c r="M370" s="160"/>
      <c r="N370" s="160"/>
      <c r="O370" s="160"/>
      <c r="P370" s="191"/>
      <c r="Q370" s="160"/>
    </row>
    <row r="371" spans="1:17" s="150" customFormat="1" ht="13.2" hidden="1" x14ac:dyDescent="0.25">
      <c r="A371" s="179" t="s">
        <v>217</v>
      </c>
      <c r="B371" s="160"/>
      <c r="C371" s="160"/>
      <c r="D371" s="160"/>
      <c r="E371" s="160"/>
      <c r="F371" s="160"/>
      <c r="G371" s="160"/>
      <c r="H371" s="162"/>
      <c r="I371" s="160"/>
      <c r="J371" s="160"/>
      <c r="K371" s="160"/>
      <c r="L371" s="160"/>
      <c r="M371" s="160"/>
      <c r="N371" s="160"/>
      <c r="O371" s="160"/>
      <c r="P371" s="191"/>
      <c r="Q371" s="160"/>
    </row>
    <row r="372" spans="1:17" s="150" customFormat="1" ht="13.2" hidden="1" x14ac:dyDescent="0.25">
      <c r="A372" s="165" t="s">
        <v>124</v>
      </c>
      <c r="B372" s="177">
        <v>655</v>
      </c>
      <c r="C372" s="177">
        <v>256</v>
      </c>
      <c r="D372" s="177">
        <v>315</v>
      </c>
      <c r="E372" s="177">
        <v>413</v>
      </c>
      <c r="F372" s="177">
        <v>344</v>
      </c>
      <c r="G372" s="177">
        <v>437</v>
      </c>
      <c r="H372" s="178">
        <v>671</v>
      </c>
      <c r="I372" s="177">
        <v>776</v>
      </c>
      <c r="J372" s="177">
        <v>748</v>
      </c>
      <c r="K372" s="158">
        <v>1780</v>
      </c>
      <c r="L372" s="160"/>
      <c r="M372" s="160"/>
      <c r="N372" s="160"/>
      <c r="O372" s="160"/>
      <c r="P372" s="191"/>
      <c r="Q372" s="160"/>
    </row>
    <row r="373" spans="1:17" s="150" customFormat="1" ht="13.2" hidden="1" x14ac:dyDescent="0.25">
      <c r="A373" s="165" t="s">
        <v>157</v>
      </c>
      <c r="B373" s="173">
        <v>0.8</v>
      </c>
      <c r="C373" s="173">
        <v>0.8</v>
      </c>
      <c r="D373" s="173">
        <v>0.9</v>
      </c>
      <c r="E373" s="173">
        <v>0.9</v>
      </c>
      <c r="F373" s="173">
        <v>0.7</v>
      </c>
      <c r="G373" s="173">
        <v>0.7</v>
      </c>
      <c r="H373" s="174">
        <v>0.9</v>
      </c>
      <c r="I373" s="173">
        <v>0.9</v>
      </c>
      <c r="J373" s="173">
        <v>0.6</v>
      </c>
      <c r="K373" s="173">
        <v>1</v>
      </c>
      <c r="L373" s="160"/>
      <c r="M373" s="160"/>
      <c r="N373" s="160"/>
      <c r="O373" s="160"/>
      <c r="P373" s="191"/>
      <c r="Q373" s="160"/>
    </row>
    <row r="374" spans="1:17" s="150" customFormat="1" ht="13.2" hidden="1" x14ac:dyDescent="0.25">
      <c r="A374" s="165" t="s">
        <v>125</v>
      </c>
      <c r="B374" s="169">
        <v>45.19</v>
      </c>
      <c r="C374" s="169">
        <v>47.93</v>
      </c>
      <c r="D374" s="169">
        <v>52.84</v>
      </c>
      <c r="E374" s="169">
        <v>64.010000000000005</v>
      </c>
      <c r="F374" s="169">
        <v>58.04</v>
      </c>
      <c r="G374" s="169">
        <v>51.76</v>
      </c>
      <c r="H374" s="170">
        <v>87</v>
      </c>
      <c r="I374" s="169">
        <v>73.42</v>
      </c>
      <c r="J374" s="169">
        <v>87.29</v>
      </c>
      <c r="K374" s="169">
        <v>336.12</v>
      </c>
      <c r="L374" s="160"/>
      <c r="M374" s="160"/>
      <c r="N374" s="160"/>
      <c r="O374" s="160"/>
      <c r="P374" s="191"/>
      <c r="Q374" s="160"/>
    </row>
    <row r="375" spans="1:17" s="150" customFormat="1" ht="13.2" hidden="1" x14ac:dyDescent="0.25">
      <c r="A375" s="165" t="s">
        <v>126</v>
      </c>
      <c r="B375" s="169">
        <v>6.9</v>
      </c>
      <c r="C375" s="169">
        <v>18.72</v>
      </c>
      <c r="D375" s="169">
        <v>16.78</v>
      </c>
      <c r="E375" s="169">
        <v>15.5</v>
      </c>
      <c r="F375" s="169">
        <v>16.89</v>
      </c>
      <c r="G375" s="169">
        <v>11.84</v>
      </c>
      <c r="H375" s="170">
        <v>12.96</v>
      </c>
      <c r="I375" s="169">
        <v>9.4700000000000006</v>
      </c>
      <c r="J375" s="169">
        <v>11.66</v>
      </c>
      <c r="K375" s="169">
        <v>18.89</v>
      </c>
      <c r="L375" s="160"/>
      <c r="M375" s="160"/>
      <c r="N375" s="160"/>
      <c r="O375" s="160"/>
      <c r="P375" s="191"/>
      <c r="Q375" s="160"/>
    </row>
    <row r="376" spans="1:17" s="150" customFormat="1" ht="13.2" hidden="1" x14ac:dyDescent="0.25">
      <c r="A376" s="179" t="s">
        <v>218</v>
      </c>
      <c r="B376" s="160"/>
      <c r="C376" s="160"/>
      <c r="D376" s="160"/>
      <c r="E376" s="160"/>
      <c r="F376" s="160"/>
      <c r="G376" s="160"/>
      <c r="H376" s="162"/>
      <c r="I376" s="160"/>
      <c r="J376" s="160"/>
      <c r="K376" s="160"/>
      <c r="L376" s="160"/>
      <c r="M376" s="160"/>
      <c r="N376" s="160"/>
      <c r="O376" s="160"/>
      <c r="P376" s="191"/>
      <c r="Q376" s="160"/>
    </row>
    <row r="377" spans="1:17" s="150" customFormat="1" ht="13.2" hidden="1" x14ac:dyDescent="0.25">
      <c r="A377" s="165" t="s">
        <v>124</v>
      </c>
      <c r="B377" s="177">
        <v>87</v>
      </c>
      <c r="C377" s="180" t="s">
        <v>151</v>
      </c>
      <c r="D377" s="180" t="s">
        <v>151</v>
      </c>
      <c r="E377" s="180" t="s">
        <v>151</v>
      </c>
      <c r="F377" s="180" t="s">
        <v>151</v>
      </c>
      <c r="G377" s="177">
        <v>34</v>
      </c>
      <c r="H377" s="178">
        <v>74</v>
      </c>
      <c r="I377" s="177">
        <v>161</v>
      </c>
      <c r="J377" s="177">
        <v>139</v>
      </c>
      <c r="K377" s="177">
        <v>192</v>
      </c>
      <c r="L377" s="160"/>
      <c r="M377" s="160"/>
      <c r="N377" s="160"/>
      <c r="O377" s="160"/>
      <c r="P377" s="191"/>
      <c r="Q377" s="160"/>
    </row>
    <row r="378" spans="1:17" s="150" customFormat="1" ht="13.2" hidden="1" x14ac:dyDescent="0.25">
      <c r="A378" s="165" t="s">
        <v>157</v>
      </c>
      <c r="B378" s="173">
        <v>0.1</v>
      </c>
      <c r="C378" s="180" t="s">
        <v>151</v>
      </c>
      <c r="D378" s="180" t="s">
        <v>151</v>
      </c>
      <c r="E378" s="180" t="s">
        <v>151</v>
      </c>
      <c r="F378" s="180" t="s">
        <v>151</v>
      </c>
      <c r="G378" s="173">
        <v>0.1</v>
      </c>
      <c r="H378" s="174">
        <v>0.1</v>
      </c>
      <c r="I378" s="173">
        <v>0.2</v>
      </c>
      <c r="J378" s="173">
        <v>0.1</v>
      </c>
      <c r="K378" s="173">
        <v>0.1</v>
      </c>
      <c r="L378" s="160"/>
      <c r="M378" s="160"/>
      <c r="N378" s="160"/>
      <c r="O378" s="160"/>
      <c r="P378" s="191"/>
      <c r="Q378" s="160"/>
    </row>
    <row r="379" spans="1:17" s="150" customFormat="1" ht="13.2" hidden="1" x14ac:dyDescent="0.25">
      <c r="A379" s="165" t="s">
        <v>125</v>
      </c>
      <c r="B379" s="169">
        <v>8.56</v>
      </c>
      <c r="C379" s="180" t="s">
        <v>151</v>
      </c>
      <c r="D379" s="180" t="s">
        <v>151</v>
      </c>
      <c r="E379" s="180" t="s">
        <v>151</v>
      </c>
      <c r="F379" s="180" t="s">
        <v>151</v>
      </c>
      <c r="G379" s="169">
        <v>7.63</v>
      </c>
      <c r="H379" s="170">
        <v>15.19</v>
      </c>
      <c r="I379" s="169">
        <v>25.54</v>
      </c>
      <c r="J379" s="169">
        <v>32.909999999999997</v>
      </c>
      <c r="K379" s="169">
        <v>40.44</v>
      </c>
      <c r="L379" s="160"/>
      <c r="M379" s="160"/>
      <c r="N379" s="160"/>
      <c r="O379" s="160"/>
      <c r="P379" s="191"/>
      <c r="Q379" s="160"/>
    </row>
    <row r="380" spans="1:17" s="150" customFormat="1" ht="13.2" hidden="1" x14ac:dyDescent="0.25">
      <c r="A380" s="165" t="s">
        <v>126</v>
      </c>
      <c r="B380" s="169">
        <v>9.84</v>
      </c>
      <c r="C380" s="180" t="s">
        <v>151</v>
      </c>
      <c r="D380" s="180" t="s">
        <v>151</v>
      </c>
      <c r="E380" s="180" t="s">
        <v>151</v>
      </c>
      <c r="F380" s="180" t="s">
        <v>151</v>
      </c>
      <c r="G380" s="169">
        <v>22.19</v>
      </c>
      <c r="H380" s="170">
        <v>20.6</v>
      </c>
      <c r="I380" s="169">
        <v>15.84</v>
      </c>
      <c r="J380" s="169">
        <v>23.59</v>
      </c>
      <c r="K380" s="169">
        <v>21.11</v>
      </c>
      <c r="L380" s="160"/>
      <c r="M380" s="160"/>
      <c r="N380" s="160"/>
      <c r="O380" s="160"/>
      <c r="P380" s="191"/>
      <c r="Q380" s="160"/>
    </row>
    <row r="381" spans="1:17" s="150" customFormat="1" ht="13.2" hidden="1" x14ac:dyDescent="0.25">
      <c r="A381" s="175" t="s">
        <v>219</v>
      </c>
      <c r="B381" s="160"/>
      <c r="C381" s="160"/>
      <c r="D381" s="160"/>
      <c r="E381" s="160"/>
      <c r="F381" s="160"/>
      <c r="G381" s="160"/>
      <c r="H381" s="162"/>
      <c r="I381" s="160"/>
      <c r="J381" s="160"/>
      <c r="K381" s="160"/>
      <c r="L381" s="160"/>
      <c r="M381" s="160"/>
      <c r="N381" s="160"/>
      <c r="O381" s="160"/>
      <c r="P381" s="191"/>
      <c r="Q381" s="160"/>
    </row>
    <row r="382" spans="1:17" s="150" customFormat="1" ht="13.2" hidden="1" x14ac:dyDescent="0.25">
      <c r="A382" s="165" t="s">
        <v>124</v>
      </c>
      <c r="B382" s="177">
        <v>84</v>
      </c>
      <c r="C382" s="180" t="s">
        <v>151</v>
      </c>
      <c r="D382" s="180" t="s">
        <v>151</v>
      </c>
      <c r="E382" s="180" t="s">
        <v>151</v>
      </c>
      <c r="F382" s="180" t="s">
        <v>151</v>
      </c>
      <c r="G382" s="180" t="s">
        <v>151</v>
      </c>
      <c r="H382" s="181" t="s">
        <v>151</v>
      </c>
      <c r="I382" s="177">
        <v>110</v>
      </c>
      <c r="J382" s="177">
        <v>114</v>
      </c>
      <c r="K382" s="177">
        <v>155</v>
      </c>
      <c r="L382" s="160"/>
      <c r="M382" s="160"/>
      <c r="N382" s="160"/>
      <c r="O382" s="160"/>
      <c r="P382" s="191"/>
      <c r="Q382" s="160"/>
    </row>
    <row r="383" spans="1:17" s="150" customFormat="1" ht="13.2" hidden="1" x14ac:dyDescent="0.25">
      <c r="A383" s="165" t="s">
        <v>157</v>
      </c>
      <c r="B383" s="173">
        <v>0.1</v>
      </c>
      <c r="C383" s="180" t="s">
        <v>151</v>
      </c>
      <c r="D383" s="180" t="s">
        <v>151</v>
      </c>
      <c r="E383" s="180" t="s">
        <v>151</v>
      </c>
      <c r="F383" s="180" t="s">
        <v>151</v>
      </c>
      <c r="G383" s="180" t="s">
        <v>151</v>
      </c>
      <c r="H383" s="181" t="s">
        <v>151</v>
      </c>
      <c r="I383" s="173">
        <v>0.1</v>
      </c>
      <c r="J383" s="173">
        <v>0.1</v>
      </c>
      <c r="K383" s="173">
        <v>0.1</v>
      </c>
      <c r="L383" s="160"/>
      <c r="M383" s="160"/>
      <c r="N383" s="160"/>
      <c r="O383" s="160"/>
      <c r="P383" s="191"/>
      <c r="Q383" s="160"/>
    </row>
    <row r="384" spans="1:17" s="150" customFormat="1" ht="13.2" hidden="1" x14ac:dyDescent="0.25">
      <c r="A384" s="165" t="s">
        <v>125</v>
      </c>
      <c r="B384" s="169">
        <v>7.14</v>
      </c>
      <c r="C384" s="180" t="s">
        <v>151</v>
      </c>
      <c r="D384" s="180" t="s">
        <v>151</v>
      </c>
      <c r="E384" s="180" t="s">
        <v>151</v>
      </c>
      <c r="F384" s="180" t="s">
        <v>151</v>
      </c>
      <c r="G384" s="180" t="s">
        <v>151</v>
      </c>
      <c r="H384" s="181" t="s">
        <v>151</v>
      </c>
      <c r="I384" s="169">
        <v>22.63</v>
      </c>
      <c r="J384" s="169">
        <v>23.8</v>
      </c>
      <c r="K384" s="169">
        <v>30.96</v>
      </c>
      <c r="L384" s="160"/>
      <c r="M384" s="160"/>
      <c r="N384" s="160"/>
      <c r="O384" s="160"/>
      <c r="P384" s="191"/>
      <c r="Q384" s="160"/>
    </row>
    <row r="385" spans="1:17" s="150" customFormat="1" ht="13.2" hidden="1" x14ac:dyDescent="0.25">
      <c r="A385" s="165" t="s">
        <v>126</v>
      </c>
      <c r="B385" s="169">
        <v>8.5299999999999994</v>
      </c>
      <c r="C385" s="180" t="s">
        <v>151</v>
      </c>
      <c r="D385" s="180" t="s">
        <v>151</v>
      </c>
      <c r="E385" s="180" t="s">
        <v>151</v>
      </c>
      <c r="F385" s="180" t="s">
        <v>151</v>
      </c>
      <c r="G385" s="180" t="s">
        <v>151</v>
      </c>
      <c r="H385" s="181" t="s">
        <v>151</v>
      </c>
      <c r="I385" s="169">
        <v>20.51</v>
      </c>
      <c r="J385" s="169">
        <v>20.92</v>
      </c>
      <c r="K385" s="169">
        <v>20.04</v>
      </c>
      <c r="L385" s="160"/>
      <c r="M385" s="160"/>
      <c r="N385" s="160"/>
      <c r="O385" s="160"/>
      <c r="P385" s="191"/>
      <c r="Q385" s="160"/>
    </row>
    <row r="386" spans="1:17" s="150" customFormat="1" ht="13.2" hidden="1" x14ac:dyDescent="0.25">
      <c r="A386" s="175" t="s">
        <v>220</v>
      </c>
      <c r="B386" s="160"/>
      <c r="C386" s="160"/>
      <c r="D386" s="160"/>
      <c r="E386" s="160"/>
      <c r="F386" s="160"/>
      <c r="G386" s="160"/>
      <c r="H386" s="162"/>
      <c r="I386" s="160"/>
      <c r="J386" s="160"/>
      <c r="K386" s="160"/>
      <c r="L386" s="160"/>
      <c r="M386" s="160"/>
      <c r="N386" s="160"/>
      <c r="O386" s="160"/>
      <c r="P386" s="191"/>
      <c r="Q386" s="160"/>
    </row>
    <row r="387" spans="1:17" s="150" customFormat="1" ht="13.2" hidden="1" x14ac:dyDescent="0.25">
      <c r="A387" s="165" t="s">
        <v>124</v>
      </c>
      <c r="B387" s="177">
        <v>444</v>
      </c>
      <c r="C387" s="180" t="s">
        <v>151</v>
      </c>
      <c r="D387" s="177">
        <v>201</v>
      </c>
      <c r="E387" s="177">
        <v>263</v>
      </c>
      <c r="F387" s="177">
        <v>274</v>
      </c>
      <c r="G387" s="177">
        <v>316</v>
      </c>
      <c r="H387" s="178">
        <v>455</v>
      </c>
      <c r="I387" s="177">
        <v>594</v>
      </c>
      <c r="J387" s="177">
        <v>621</v>
      </c>
      <c r="K387" s="177">
        <v>886</v>
      </c>
      <c r="L387" s="160"/>
      <c r="M387" s="160"/>
      <c r="N387" s="160"/>
      <c r="O387" s="160"/>
      <c r="P387" s="191"/>
      <c r="Q387" s="160"/>
    </row>
    <row r="388" spans="1:17" s="150" customFormat="1" ht="13.2" hidden="1" x14ac:dyDescent="0.25">
      <c r="A388" s="165" t="s">
        <v>157</v>
      </c>
      <c r="B388" s="173">
        <v>0.6</v>
      </c>
      <c r="C388" s="180" t="s">
        <v>151</v>
      </c>
      <c r="D388" s="173">
        <v>0.6</v>
      </c>
      <c r="E388" s="173">
        <v>0.6</v>
      </c>
      <c r="F388" s="173">
        <v>0.5</v>
      </c>
      <c r="G388" s="173">
        <v>0.5</v>
      </c>
      <c r="H388" s="174">
        <v>0.6</v>
      </c>
      <c r="I388" s="173">
        <v>0.7</v>
      </c>
      <c r="J388" s="173">
        <v>0.5</v>
      </c>
      <c r="K388" s="173">
        <v>0.5</v>
      </c>
      <c r="L388" s="160"/>
      <c r="M388" s="160"/>
      <c r="N388" s="160"/>
      <c r="O388" s="160"/>
      <c r="P388" s="191"/>
      <c r="Q388" s="160"/>
    </row>
    <row r="389" spans="1:17" s="150" customFormat="1" ht="13.2" hidden="1" x14ac:dyDescent="0.25">
      <c r="A389" s="165" t="s">
        <v>125</v>
      </c>
      <c r="B389" s="169">
        <v>21.81</v>
      </c>
      <c r="C389" s="180" t="s">
        <v>151</v>
      </c>
      <c r="D389" s="169">
        <v>33.520000000000003</v>
      </c>
      <c r="E389" s="169">
        <v>57.89</v>
      </c>
      <c r="F389" s="169">
        <v>54.44</v>
      </c>
      <c r="G389" s="169">
        <v>54.33</v>
      </c>
      <c r="H389" s="170">
        <v>54.33</v>
      </c>
      <c r="I389" s="169">
        <v>54.68</v>
      </c>
      <c r="J389" s="169">
        <v>85.48</v>
      </c>
      <c r="K389" s="169">
        <v>79.06</v>
      </c>
      <c r="L389" s="160"/>
      <c r="M389" s="160"/>
      <c r="N389" s="160"/>
      <c r="O389" s="160"/>
      <c r="P389" s="191"/>
      <c r="Q389" s="160"/>
    </row>
    <row r="390" spans="1:17" s="150" customFormat="1" ht="13.2" hidden="1" x14ac:dyDescent="0.25">
      <c r="A390" s="165" t="s">
        <v>126</v>
      </c>
      <c r="B390" s="169">
        <v>4.92</v>
      </c>
      <c r="C390" s="180" t="s">
        <v>151</v>
      </c>
      <c r="D390" s="169">
        <v>16.68</v>
      </c>
      <c r="E390" s="169">
        <v>22.04</v>
      </c>
      <c r="F390" s="169">
        <v>19.89</v>
      </c>
      <c r="G390" s="169">
        <v>17.18</v>
      </c>
      <c r="H390" s="170">
        <v>11.94</v>
      </c>
      <c r="I390" s="169">
        <v>9.1999999999999993</v>
      </c>
      <c r="J390" s="169">
        <v>13.76</v>
      </c>
      <c r="K390" s="169">
        <v>8.93</v>
      </c>
      <c r="L390" s="160"/>
      <c r="M390" s="160"/>
      <c r="N390" s="160"/>
      <c r="O390" s="160"/>
      <c r="P390" s="191"/>
      <c r="Q390" s="160"/>
    </row>
    <row r="391" spans="1:17" s="150" customFormat="1" ht="13.2" hidden="1" x14ac:dyDescent="0.25">
      <c r="A391" s="175" t="s">
        <v>221</v>
      </c>
      <c r="B391" s="160"/>
      <c r="C391" s="160"/>
      <c r="D391" s="160"/>
      <c r="E391" s="160"/>
      <c r="F391" s="160"/>
      <c r="G391" s="160"/>
      <c r="H391" s="162"/>
      <c r="I391" s="160"/>
      <c r="J391" s="160"/>
      <c r="K391" s="160"/>
      <c r="L391" s="160"/>
      <c r="M391" s="160"/>
      <c r="N391" s="160"/>
      <c r="O391" s="160"/>
      <c r="P391" s="191"/>
      <c r="Q391" s="160"/>
    </row>
    <row r="392" spans="1:17" s="150" customFormat="1" ht="13.2" hidden="1" x14ac:dyDescent="0.25">
      <c r="A392" s="165" t="s">
        <v>124</v>
      </c>
      <c r="B392" s="177">
        <v>269</v>
      </c>
      <c r="C392" s="177">
        <v>106</v>
      </c>
      <c r="D392" s="177">
        <v>125</v>
      </c>
      <c r="E392" s="177">
        <v>165</v>
      </c>
      <c r="F392" s="177">
        <v>172</v>
      </c>
      <c r="G392" s="177">
        <v>189</v>
      </c>
      <c r="H392" s="178">
        <v>222</v>
      </c>
      <c r="I392" s="177">
        <v>266</v>
      </c>
      <c r="J392" s="177">
        <v>467</v>
      </c>
      <c r="K392" s="177">
        <v>693</v>
      </c>
      <c r="L392" s="160"/>
      <c r="M392" s="160"/>
      <c r="N392" s="160"/>
      <c r="O392" s="160"/>
      <c r="P392" s="191"/>
      <c r="Q392" s="160"/>
    </row>
    <row r="393" spans="1:17" s="150" customFormat="1" ht="13.2" hidden="1" x14ac:dyDescent="0.25">
      <c r="A393" s="165" t="s">
        <v>157</v>
      </c>
      <c r="B393" s="173">
        <v>0.3</v>
      </c>
      <c r="C393" s="173">
        <v>0.3</v>
      </c>
      <c r="D393" s="173">
        <v>0.4</v>
      </c>
      <c r="E393" s="173">
        <v>0.4</v>
      </c>
      <c r="F393" s="173">
        <v>0.3</v>
      </c>
      <c r="G393" s="173">
        <v>0.3</v>
      </c>
      <c r="H393" s="174">
        <v>0.3</v>
      </c>
      <c r="I393" s="173">
        <v>0.3</v>
      </c>
      <c r="J393" s="173">
        <v>0.4</v>
      </c>
      <c r="K393" s="173">
        <v>0.4</v>
      </c>
      <c r="L393" s="160"/>
      <c r="M393" s="160"/>
      <c r="N393" s="160"/>
      <c r="O393" s="160"/>
      <c r="P393" s="191"/>
      <c r="Q393" s="160"/>
    </row>
    <row r="394" spans="1:17" s="150" customFormat="1" ht="13.2" hidden="1" x14ac:dyDescent="0.25">
      <c r="A394" s="165" t="s">
        <v>125</v>
      </c>
      <c r="B394" s="169">
        <v>14.12</v>
      </c>
      <c r="C394" s="169">
        <v>8.23</v>
      </c>
      <c r="D394" s="169">
        <v>13.56</v>
      </c>
      <c r="E394" s="169">
        <v>23.23</v>
      </c>
      <c r="F394" s="169">
        <v>33.159999999999997</v>
      </c>
      <c r="G394" s="169">
        <v>23.03</v>
      </c>
      <c r="H394" s="170">
        <v>33.17</v>
      </c>
      <c r="I394" s="169">
        <v>32.229999999999997</v>
      </c>
      <c r="J394" s="169">
        <v>81.73</v>
      </c>
      <c r="K394" s="169">
        <v>72.19</v>
      </c>
      <c r="L394" s="160"/>
      <c r="M394" s="160"/>
      <c r="N394" s="160"/>
      <c r="O394" s="160"/>
      <c r="P394" s="191"/>
      <c r="Q394" s="160"/>
    </row>
    <row r="395" spans="1:17" s="150" customFormat="1" ht="13.2" hidden="1" x14ac:dyDescent="0.25">
      <c r="A395" s="165" t="s">
        <v>126</v>
      </c>
      <c r="B395" s="169">
        <v>5.24</v>
      </c>
      <c r="C395" s="169">
        <v>7.76</v>
      </c>
      <c r="D395" s="169">
        <v>10.86</v>
      </c>
      <c r="E395" s="169">
        <v>14.06</v>
      </c>
      <c r="F395" s="169">
        <v>19.32</v>
      </c>
      <c r="G395" s="169">
        <v>12.16</v>
      </c>
      <c r="H395" s="170">
        <v>14.91</v>
      </c>
      <c r="I395" s="169">
        <v>12.13</v>
      </c>
      <c r="J395" s="169">
        <v>17.489999999999998</v>
      </c>
      <c r="K395" s="169">
        <v>10.41</v>
      </c>
      <c r="L395" s="160"/>
      <c r="M395" s="160"/>
      <c r="N395" s="160"/>
      <c r="O395" s="160"/>
      <c r="P395" s="191"/>
      <c r="Q395" s="160"/>
    </row>
    <row r="396" spans="1:17" s="150" customFormat="1" ht="13.2" x14ac:dyDescent="0.25">
      <c r="A396" s="172" t="s">
        <v>121</v>
      </c>
      <c r="B396" s="160"/>
      <c r="C396" s="160"/>
      <c r="D396" s="160"/>
      <c r="E396" s="160"/>
      <c r="F396" s="160"/>
      <c r="G396" s="160"/>
      <c r="H396" s="162"/>
      <c r="I396" s="160"/>
      <c r="J396" s="160"/>
      <c r="K396" s="160"/>
      <c r="L396" s="160"/>
      <c r="M396" s="160"/>
      <c r="N396" s="160"/>
      <c r="O396" s="160"/>
      <c r="P396" s="191"/>
      <c r="Q396" s="160"/>
    </row>
    <row r="397" spans="1:17" s="150" customFormat="1" ht="13.2" x14ac:dyDescent="0.25">
      <c r="A397" s="183" t="s">
        <v>222</v>
      </c>
      <c r="B397" s="160"/>
      <c r="C397" s="160"/>
      <c r="D397" s="160"/>
      <c r="E397" s="160"/>
      <c r="F397" s="160"/>
      <c r="G397" s="160"/>
      <c r="H397" s="162"/>
      <c r="I397" s="160"/>
      <c r="J397" s="160"/>
      <c r="K397" s="160"/>
      <c r="L397" s="160"/>
      <c r="M397" s="160"/>
      <c r="N397" s="160"/>
      <c r="O397" s="160"/>
      <c r="P397" s="191"/>
      <c r="Q397" s="160"/>
    </row>
    <row r="398" spans="1:17" s="150" customFormat="1" ht="13.2" x14ac:dyDescent="0.25">
      <c r="A398" s="165" t="s">
        <v>124</v>
      </c>
      <c r="B398" s="158">
        <v>13174</v>
      </c>
      <c r="C398" s="158">
        <v>4909</v>
      </c>
      <c r="D398" s="158">
        <v>5031</v>
      </c>
      <c r="E398" s="158">
        <v>7759</v>
      </c>
      <c r="F398" s="158">
        <v>8261</v>
      </c>
      <c r="G398" s="158">
        <v>10437</v>
      </c>
      <c r="H398" s="159">
        <v>12634</v>
      </c>
      <c r="I398" s="158">
        <v>16653</v>
      </c>
      <c r="J398" s="158">
        <v>21137</v>
      </c>
      <c r="K398" s="158">
        <v>28308</v>
      </c>
      <c r="L398" s="160"/>
      <c r="M398" s="160"/>
      <c r="N398" s="160"/>
      <c r="O398" s="160"/>
      <c r="P398" s="191"/>
      <c r="Q398" s="160"/>
    </row>
    <row r="399" spans="1:17" s="150" customFormat="1" ht="13.2" x14ac:dyDescent="0.25">
      <c r="A399" s="165" t="s">
        <v>157</v>
      </c>
      <c r="B399" s="173">
        <v>17</v>
      </c>
      <c r="C399" s="173">
        <v>15.3</v>
      </c>
      <c r="D399" s="173">
        <v>14.1</v>
      </c>
      <c r="E399" s="173">
        <v>16.5</v>
      </c>
      <c r="F399" s="173">
        <v>16.5</v>
      </c>
      <c r="G399" s="173">
        <v>17.600000000000001</v>
      </c>
      <c r="H399" s="174">
        <v>17.600000000000001</v>
      </c>
      <c r="I399" s="173">
        <v>18.399999999999999</v>
      </c>
      <c r="J399" s="173">
        <v>17.899999999999999</v>
      </c>
      <c r="K399" s="173">
        <v>16.2</v>
      </c>
      <c r="L399" s="160"/>
      <c r="M399" s="160"/>
      <c r="N399" s="160"/>
      <c r="O399" s="160"/>
      <c r="P399" s="191"/>
      <c r="Q399" s="160"/>
    </row>
    <row r="400" spans="1:17" s="150" customFormat="1" ht="13.2" x14ac:dyDescent="0.25">
      <c r="A400" s="165" t="s">
        <v>125</v>
      </c>
      <c r="B400" s="169">
        <v>324.94</v>
      </c>
      <c r="C400" s="169">
        <v>443.39</v>
      </c>
      <c r="D400" s="169">
        <v>230.52</v>
      </c>
      <c r="E400" s="169">
        <v>666.55</v>
      </c>
      <c r="F400" s="169">
        <v>541.29</v>
      </c>
      <c r="G400" s="169">
        <v>495.3</v>
      </c>
      <c r="H400" s="170">
        <v>663.83</v>
      </c>
      <c r="I400" s="169">
        <v>655.93</v>
      </c>
      <c r="J400" s="168">
        <v>1584.85</v>
      </c>
      <c r="K400" s="168">
        <v>1513.29</v>
      </c>
      <c r="L400" s="160"/>
      <c r="M400" s="160"/>
      <c r="N400" s="160"/>
      <c r="O400" s="160"/>
      <c r="P400" s="191"/>
      <c r="Q400" s="160"/>
    </row>
    <row r="401" spans="1:17" s="150" customFormat="1" ht="13.2" x14ac:dyDescent="0.25">
      <c r="A401" s="165" t="s">
        <v>126</v>
      </c>
      <c r="B401" s="169">
        <v>2.4700000000000002</v>
      </c>
      <c r="C401" s="169">
        <v>9.0299999999999994</v>
      </c>
      <c r="D401" s="169">
        <v>4.58</v>
      </c>
      <c r="E401" s="169">
        <v>8.59</v>
      </c>
      <c r="F401" s="169">
        <v>6.55</v>
      </c>
      <c r="G401" s="169">
        <v>4.75</v>
      </c>
      <c r="H401" s="170">
        <v>5.25</v>
      </c>
      <c r="I401" s="169">
        <v>3.94</v>
      </c>
      <c r="J401" s="169">
        <v>7.5</v>
      </c>
      <c r="K401" s="169">
        <v>5.35</v>
      </c>
      <c r="L401" s="160"/>
      <c r="M401" s="160"/>
      <c r="N401" s="160"/>
      <c r="O401" s="160"/>
      <c r="P401" s="191"/>
      <c r="Q401" s="160"/>
    </row>
    <row r="402" spans="1:17" s="150" customFormat="1" ht="13.2" hidden="1" x14ac:dyDescent="0.25">
      <c r="A402" s="175" t="s">
        <v>223</v>
      </c>
      <c r="B402" s="160"/>
      <c r="C402" s="160"/>
      <c r="D402" s="160"/>
      <c r="E402" s="160"/>
      <c r="F402" s="160"/>
      <c r="G402" s="160"/>
      <c r="H402" s="162"/>
      <c r="I402" s="160"/>
      <c r="J402" s="160"/>
      <c r="K402" s="160"/>
      <c r="L402" s="160"/>
      <c r="M402" s="160"/>
      <c r="N402" s="160"/>
      <c r="O402" s="160"/>
      <c r="P402" s="191"/>
      <c r="Q402" s="160"/>
    </row>
    <row r="403" spans="1:17" s="150" customFormat="1" ht="13.2" hidden="1" x14ac:dyDescent="0.25">
      <c r="A403" s="165" t="s">
        <v>124</v>
      </c>
      <c r="B403" s="158">
        <v>5539</v>
      </c>
      <c r="C403" s="158">
        <v>1929</v>
      </c>
      <c r="D403" s="158">
        <v>1362</v>
      </c>
      <c r="E403" s="158">
        <v>2640</v>
      </c>
      <c r="F403" s="158">
        <v>2706</v>
      </c>
      <c r="G403" s="158">
        <v>3743</v>
      </c>
      <c r="H403" s="159">
        <v>4963</v>
      </c>
      <c r="I403" s="158">
        <v>7270</v>
      </c>
      <c r="J403" s="158">
        <v>9498</v>
      </c>
      <c r="K403" s="158">
        <v>14089</v>
      </c>
      <c r="L403" s="160"/>
      <c r="M403" s="160"/>
      <c r="N403" s="160"/>
      <c r="O403" s="160"/>
      <c r="P403" s="191"/>
      <c r="Q403" s="160"/>
    </row>
    <row r="404" spans="1:17" s="150" customFormat="1" ht="13.2" hidden="1" x14ac:dyDescent="0.25">
      <c r="A404" s="165" t="s">
        <v>157</v>
      </c>
      <c r="B404" s="173">
        <v>7.2</v>
      </c>
      <c r="C404" s="173">
        <v>6</v>
      </c>
      <c r="D404" s="173">
        <v>3.8</v>
      </c>
      <c r="E404" s="173">
        <v>5.6</v>
      </c>
      <c r="F404" s="173">
        <v>5.4</v>
      </c>
      <c r="G404" s="173">
        <v>6.3</v>
      </c>
      <c r="H404" s="174">
        <v>6.9</v>
      </c>
      <c r="I404" s="173">
        <v>8</v>
      </c>
      <c r="J404" s="173">
        <v>8.1</v>
      </c>
      <c r="K404" s="173">
        <v>8.1</v>
      </c>
      <c r="L404" s="160"/>
      <c r="M404" s="160"/>
      <c r="N404" s="160"/>
      <c r="O404" s="160"/>
      <c r="P404" s="191"/>
      <c r="Q404" s="160"/>
    </row>
    <row r="405" spans="1:17" s="150" customFormat="1" ht="13.2" hidden="1" x14ac:dyDescent="0.25">
      <c r="A405" s="165" t="s">
        <v>125</v>
      </c>
      <c r="B405" s="169">
        <v>289.31</v>
      </c>
      <c r="C405" s="169">
        <v>399.57</v>
      </c>
      <c r="D405" s="169">
        <v>192.52</v>
      </c>
      <c r="E405" s="169">
        <v>564.99</v>
      </c>
      <c r="F405" s="169">
        <v>494.81</v>
      </c>
      <c r="G405" s="169">
        <v>475.08</v>
      </c>
      <c r="H405" s="170">
        <v>579.91999999999996</v>
      </c>
      <c r="I405" s="169">
        <v>635.23</v>
      </c>
      <c r="J405" s="168">
        <v>1503.57</v>
      </c>
      <c r="K405" s="168">
        <v>1461.61</v>
      </c>
      <c r="L405" s="160"/>
      <c r="M405" s="160"/>
      <c r="N405" s="160"/>
      <c r="O405" s="160"/>
      <c r="P405" s="191"/>
      <c r="Q405" s="160"/>
    </row>
    <row r="406" spans="1:17" s="150" customFormat="1" ht="13.2" hidden="1" x14ac:dyDescent="0.25">
      <c r="A406" s="165" t="s">
        <v>126</v>
      </c>
      <c r="B406" s="169">
        <v>5.22</v>
      </c>
      <c r="C406" s="169">
        <v>20.71</v>
      </c>
      <c r="D406" s="169">
        <v>14.14</v>
      </c>
      <c r="E406" s="169">
        <v>21.4</v>
      </c>
      <c r="F406" s="169">
        <v>18.28</v>
      </c>
      <c r="G406" s="169">
        <v>12.69</v>
      </c>
      <c r="H406" s="170">
        <v>11.68</v>
      </c>
      <c r="I406" s="169">
        <v>8.74</v>
      </c>
      <c r="J406" s="169">
        <v>15.83</v>
      </c>
      <c r="K406" s="169">
        <v>10.37</v>
      </c>
      <c r="L406" s="160"/>
      <c r="M406" s="160"/>
      <c r="N406" s="160"/>
      <c r="O406" s="160"/>
      <c r="P406" s="191"/>
      <c r="Q406" s="160"/>
    </row>
    <row r="407" spans="1:17" s="150" customFormat="1" ht="13.2" hidden="1" x14ac:dyDescent="0.25">
      <c r="A407" s="179" t="s">
        <v>224</v>
      </c>
      <c r="B407" s="160"/>
      <c r="C407" s="160"/>
      <c r="D407" s="160"/>
      <c r="E407" s="160"/>
      <c r="F407" s="160"/>
      <c r="G407" s="160"/>
      <c r="H407" s="162"/>
      <c r="I407" s="160"/>
      <c r="J407" s="160"/>
      <c r="K407" s="160"/>
      <c r="L407" s="160"/>
      <c r="M407" s="160"/>
      <c r="N407" s="160"/>
      <c r="O407" s="160"/>
      <c r="P407" s="191"/>
      <c r="Q407" s="160"/>
    </row>
    <row r="408" spans="1:17" s="150" customFormat="1" ht="13.2" hidden="1" x14ac:dyDescent="0.25">
      <c r="A408" s="165" t="s">
        <v>124</v>
      </c>
      <c r="B408" s="158">
        <v>2896</v>
      </c>
      <c r="C408" s="180" t="s">
        <v>151</v>
      </c>
      <c r="D408" s="180" t="s">
        <v>151</v>
      </c>
      <c r="E408" s="180" t="s">
        <v>151</v>
      </c>
      <c r="F408" s="180" t="s">
        <v>151</v>
      </c>
      <c r="G408" s="180" t="s">
        <v>151</v>
      </c>
      <c r="H408" s="159">
        <v>2510</v>
      </c>
      <c r="I408" s="158">
        <v>3411</v>
      </c>
      <c r="J408" s="158">
        <v>5391</v>
      </c>
      <c r="K408" s="158">
        <v>9436</v>
      </c>
      <c r="L408" s="160"/>
      <c r="M408" s="160"/>
      <c r="N408" s="160"/>
      <c r="O408" s="160"/>
      <c r="P408" s="191"/>
      <c r="Q408" s="160"/>
    </row>
    <row r="409" spans="1:17" s="150" customFormat="1" ht="13.2" hidden="1" x14ac:dyDescent="0.25">
      <c r="A409" s="165" t="s">
        <v>157</v>
      </c>
      <c r="B409" s="173">
        <v>3.7</v>
      </c>
      <c r="C409" s="180" t="s">
        <v>151</v>
      </c>
      <c r="D409" s="180" t="s">
        <v>151</v>
      </c>
      <c r="E409" s="180" t="s">
        <v>151</v>
      </c>
      <c r="F409" s="180" t="s">
        <v>151</v>
      </c>
      <c r="G409" s="180" t="s">
        <v>151</v>
      </c>
      <c r="H409" s="174">
        <v>3.5</v>
      </c>
      <c r="I409" s="173">
        <v>3.8</v>
      </c>
      <c r="J409" s="173">
        <v>4.5999999999999996</v>
      </c>
      <c r="K409" s="173">
        <v>5.4</v>
      </c>
      <c r="L409" s="160"/>
      <c r="M409" s="160"/>
      <c r="N409" s="160"/>
      <c r="O409" s="160"/>
      <c r="P409" s="191"/>
      <c r="Q409" s="160"/>
    </row>
    <row r="410" spans="1:17" s="150" customFormat="1" ht="13.2" hidden="1" x14ac:dyDescent="0.25">
      <c r="A410" s="165" t="s">
        <v>125</v>
      </c>
      <c r="B410" s="169">
        <v>225.64</v>
      </c>
      <c r="C410" s="180" t="s">
        <v>151</v>
      </c>
      <c r="D410" s="180" t="s">
        <v>151</v>
      </c>
      <c r="E410" s="180" t="s">
        <v>151</v>
      </c>
      <c r="F410" s="180" t="s">
        <v>151</v>
      </c>
      <c r="G410" s="180" t="s">
        <v>151</v>
      </c>
      <c r="H410" s="170">
        <v>534.77</v>
      </c>
      <c r="I410" s="169">
        <v>546.61</v>
      </c>
      <c r="J410" s="168">
        <v>1130.6500000000001</v>
      </c>
      <c r="K410" s="168">
        <v>1145.99</v>
      </c>
      <c r="L410" s="160"/>
      <c r="M410" s="160"/>
      <c r="N410" s="160"/>
      <c r="O410" s="160"/>
      <c r="P410" s="191"/>
      <c r="Q410" s="160"/>
    </row>
    <row r="411" spans="1:17" s="150" customFormat="1" ht="13.2" hidden="1" x14ac:dyDescent="0.25">
      <c r="A411" s="165" t="s">
        <v>126</v>
      </c>
      <c r="B411" s="169">
        <v>7.79</v>
      </c>
      <c r="C411" s="180" t="s">
        <v>151</v>
      </c>
      <c r="D411" s="180" t="s">
        <v>151</v>
      </c>
      <c r="E411" s="180" t="s">
        <v>151</v>
      </c>
      <c r="F411" s="180" t="s">
        <v>151</v>
      </c>
      <c r="G411" s="180" t="s">
        <v>151</v>
      </c>
      <c r="H411" s="170">
        <v>21.31</v>
      </c>
      <c r="I411" s="169">
        <v>16.02</v>
      </c>
      <c r="J411" s="169">
        <v>20.97</v>
      </c>
      <c r="K411" s="169">
        <v>12.14</v>
      </c>
      <c r="L411" s="160"/>
      <c r="M411" s="160"/>
      <c r="N411" s="160"/>
      <c r="O411" s="160"/>
      <c r="P411" s="191"/>
      <c r="Q411" s="160"/>
    </row>
    <row r="412" spans="1:17" s="150" customFormat="1" ht="13.2" hidden="1" x14ac:dyDescent="0.25">
      <c r="A412" s="179" t="s">
        <v>225</v>
      </c>
      <c r="B412" s="160"/>
      <c r="C412" s="160"/>
      <c r="D412" s="160"/>
      <c r="E412" s="160"/>
      <c r="F412" s="160"/>
      <c r="G412" s="160"/>
      <c r="H412" s="162"/>
      <c r="I412" s="160"/>
      <c r="J412" s="160"/>
      <c r="K412" s="160"/>
      <c r="L412" s="160"/>
      <c r="M412" s="160"/>
      <c r="N412" s="160"/>
      <c r="O412" s="160"/>
      <c r="P412" s="191"/>
      <c r="Q412" s="160"/>
    </row>
    <row r="413" spans="1:17" s="150" customFormat="1" ht="13.2" hidden="1" x14ac:dyDescent="0.25">
      <c r="A413" s="165" t="s">
        <v>124</v>
      </c>
      <c r="B413" s="158">
        <v>2585</v>
      </c>
      <c r="C413" s="158">
        <v>1218</v>
      </c>
      <c r="D413" s="177">
        <v>852</v>
      </c>
      <c r="E413" s="158">
        <v>1813</v>
      </c>
      <c r="F413" s="158">
        <v>1503</v>
      </c>
      <c r="G413" s="158">
        <v>2285</v>
      </c>
      <c r="H413" s="159">
        <v>2388</v>
      </c>
      <c r="I413" s="158">
        <v>3808</v>
      </c>
      <c r="J413" s="158">
        <v>4079</v>
      </c>
      <c r="K413" s="158">
        <v>4486</v>
      </c>
      <c r="L413" s="160"/>
      <c r="M413" s="160"/>
      <c r="N413" s="160"/>
      <c r="O413" s="160"/>
      <c r="P413" s="191"/>
      <c r="Q413" s="160"/>
    </row>
    <row r="414" spans="1:17" s="150" customFormat="1" ht="13.2" hidden="1" x14ac:dyDescent="0.25">
      <c r="A414" s="165" t="s">
        <v>157</v>
      </c>
      <c r="B414" s="173">
        <v>3.3</v>
      </c>
      <c r="C414" s="173">
        <v>3.8</v>
      </c>
      <c r="D414" s="173">
        <v>2.4</v>
      </c>
      <c r="E414" s="173">
        <v>3.9</v>
      </c>
      <c r="F414" s="173">
        <v>3</v>
      </c>
      <c r="G414" s="173">
        <v>3.8</v>
      </c>
      <c r="H414" s="174">
        <v>3.3</v>
      </c>
      <c r="I414" s="173">
        <v>4.2</v>
      </c>
      <c r="J414" s="173">
        <v>3.5</v>
      </c>
      <c r="K414" s="173">
        <v>2.6</v>
      </c>
      <c r="L414" s="160"/>
      <c r="M414" s="160"/>
      <c r="N414" s="160"/>
      <c r="O414" s="160"/>
      <c r="P414" s="191"/>
      <c r="Q414" s="160"/>
    </row>
    <row r="415" spans="1:17" s="150" customFormat="1" ht="13.2" hidden="1" x14ac:dyDescent="0.25">
      <c r="A415" s="165" t="s">
        <v>125</v>
      </c>
      <c r="B415" s="169">
        <v>174.44</v>
      </c>
      <c r="C415" s="169">
        <v>259.88</v>
      </c>
      <c r="D415" s="169">
        <v>188.65</v>
      </c>
      <c r="E415" s="169">
        <v>403.15</v>
      </c>
      <c r="F415" s="169">
        <v>301.14</v>
      </c>
      <c r="G415" s="169">
        <v>300.77</v>
      </c>
      <c r="H415" s="170">
        <v>231.93</v>
      </c>
      <c r="I415" s="169">
        <v>431.78</v>
      </c>
      <c r="J415" s="169">
        <v>684.84</v>
      </c>
      <c r="K415" s="169">
        <v>774.57</v>
      </c>
      <c r="L415" s="160"/>
      <c r="M415" s="160"/>
      <c r="N415" s="160"/>
      <c r="O415" s="160"/>
      <c r="P415" s="191"/>
      <c r="Q415" s="160"/>
    </row>
    <row r="416" spans="1:17" s="150" customFormat="1" ht="13.2" hidden="1" x14ac:dyDescent="0.25">
      <c r="A416" s="165" t="s">
        <v>126</v>
      </c>
      <c r="B416" s="169">
        <v>6.75</v>
      </c>
      <c r="C416" s="169">
        <v>21.34</v>
      </c>
      <c r="D416" s="169">
        <v>22.13</v>
      </c>
      <c r="E416" s="169">
        <v>22.24</v>
      </c>
      <c r="F416" s="169">
        <v>20.03</v>
      </c>
      <c r="G416" s="169">
        <v>13.16</v>
      </c>
      <c r="H416" s="170">
        <v>9.7100000000000009</v>
      </c>
      <c r="I416" s="169">
        <v>11.34</v>
      </c>
      <c r="J416" s="169">
        <v>16.79</v>
      </c>
      <c r="K416" s="169">
        <v>17.27</v>
      </c>
      <c r="L416" s="160"/>
      <c r="M416" s="160"/>
      <c r="N416" s="160"/>
      <c r="O416" s="160"/>
      <c r="P416" s="191"/>
      <c r="Q416" s="160"/>
    </row>
    <row r="417" spans="1:17" s="150" customFormat="1" ht="13.2" hidden="1" x14ac:dyDescent="0.25">
      <c r="A417" s="179" t="s">
        <v>226</v>
      </c>
      <c r="B417" s="160"/>
      <c r="C417" s="160"/>
      <c r="D417" s="160"/>
      <c r="E417" s="160"/>
      <c r="F417" s="160"/>
      <c r="G417" s="160"/>
      <c r="H417" s="162"/>
      <c r="I417" s="160"/>
      <c r="J417" s="160"/>
      <c r="K417" s="160"/>
      <c r="L417" s="160"/>
      <c r="M417" s="160"/>
      <c r="N417" s="160"/>
      <c r="O417" s="160"/>
      <c r="P417" s="191"/>
      <c r="Q417" s="160"/>
    </row>
    <row r="418" spans="1:17" s="150" customFormat="1" ht="13.2" hidden="1" x14ac:dyDescent="0.25">
      <c r="A418" s="165" t="s">
        <v>124</v>
      </c>
      <c r="B418" s="180" t="s">
        <v>151</v>
      </c>
      <c r="C418" s="180" t="s">
        <v>151</v>
      </c>
      <c r="D418" s="180" t="s">
        <v>151</v>
      </c>
      <c r="E418" s="180" t="s">
        <v>151</v>
      </c>
      <c r="F418" s="180" t="s">
        <v>227</v>
      </c>
      <c r="G418" s="180" t="s">
        <v>151</v>
      </c>
      <c r="H418" s="181" t="s">
        <v>151</v>
      </c>
      <c r="I418" s="180" t="s">
        <v>151</v>
      </c>
      <c r="J418" s="180" t="s">
        <v>151</v>
      </c>
      <c r="K418" s="180" t="s">
        <v>151</v>
      </c>
      <c r="L418" s="160"/>
      <c r="M418" s="160"/>
      <c r="N418" s="160"/>
      <c r="O418" s="160"/>
      <c r="P418" s="191"/>
      <c r="Q418" s="160"/>
    </row>
    <row r="419" spans="1:17" s="150" customFormat="1" ht="13.2" hidden="1" x14ac:dyDescent="0.25">
      <c r="A419" s="165" t="s">
        <v>157</v>
      </c>
      <c r="B419" s="180" t="s">
        <v>151</v>
      </c>
      <c r="C419" s="180" t="s">
        <v>151</v>
      </c>
      <c r="D419" s="180" t="s">
        <v>151</v>
      </c>
      <c r="E419" s="180" t="s">
        <v>151</v>
      </c>
      <c r="F419" s="180" t="s">
        <v>227</v>
      </c>
      <c r="G419" s="180" t="s">
        <v>151</v>
      </c>
      <c r="H419" s="181" t="s">
        <v>151</v>
      </c>
      <c r="I419" s="180" t="s">
        <v>151</v>
      </c>
      <c r="J419" s="180" t="s">
        <v>151</v>
      </c>
      <c r="K419" s="180" t="s">
        <v>151</v>
      </c>
      <c r="L419" s="160"/>
      <c r="M419" s="160"/>
      <c r="N419" s="160"/>
      <c r="O419" s="160"/>
      <c r="P419" s="191"/>
      <c r="Q419" s="160"/>
    </row>
    <row r="420" spans="1:17" s="150" customFormat="1" ht="13.2" hidden="1" x14ac:dyDescent="0.25">
      <c r="A420" s="165" t="s">
        <v>125</v>
      </c>
      <c r="B420" s="180" t="s">
        <v>151</v>
      </c>
      <c r="C420" s="180" t="s">
        <v>151</v>
      </c>
      <c r="D420" s="180" t="s">
        <v>151</v>
      </c>
      <c r="E420" s="180" t="s">
        <v>151</v>
      </c>
      <c r="F420" s="180" t="s">
        <v>227</v>
      </c>
      <c r="G420" s="180" t="s">
        <v>151</v>
      </c>
      <c r="H420" s="181" t="s">
        <v>151</v>
      </c>
      <c r="I420" s="180" t="s">
        <v>151</v>
      </c>
      <c r="J420" s="180" t="s">
        <v>151</v>
      </c>
      <c r="K420" s="180" t="s">
        <v>151</v>
      </c>
      <c r="L420" s="160"/>
      <c r="M420" s="160"/>
      <c r="N420" s="160"/>
      <c r="O420" s="160"/>
      <c r="P420" s="191"/>
      <c r="Q420" s="160"/>
    </row>
    <row r="421" spans="1:17" s="150" customFormat="1" ht="13.2" hidden="1" x14ac:dyDescent="0.25">
      <c r="A421" s="165" t="s">
        <v>126</v>
      </c>
      <c r="B421" s="180" t="s">
        <v>151</v>
      </c>
      <c r="C421" s="180" t="s">
        <v>151</v>
      </c>
      <c r="D421" s="180" t="s">
        <v>151</v>
      </c>
      <c r="E421" s="180" t="s">
        <v>151</v>
      </c>
      <c r="F421" s="180" t="s">
        <v>227</v>
      </c>
      <c r="G421" s="180" t="s">
        <v>151</v>
      </c>
      <c r="H421" s="181" t="s">
        <v>151</v>
      </c>
      <c r="I421" s="180" t="s">
        <v>151</v>
      </c>
      <c r="J421" s="180" t="s">
        <v>151</v>
      </c>
      <c r="K421" s="180" t="s">
        <v>151</v>
      </c>
      <c r="L421" s="160"/>
      <c r="M421" s="160"/>
      <c r="N421" s="160"/>
      <c r="O421" s="160"/>
      <c r="P421" s="191"/>
      <c r="Q421" s="160"/>
    </row>
    <row r="422" spans="1:17" s="150" customFormat="1" ht="13.2" x14ac:dyDescent="0.25">
      <c r="A422" s="175" t="s">
        <v>228</v>
      </c>
      <c r="B422" s="160"/>
      <c r="C422" s="160"/>
      <c r="D422" s="160"/>
      <c r="E422" s="160"/>
      <c r="F422" s="160"/>
      <c r="G422" s="160"/>
      <c r="H422" s="162"/>
      <c r="I422" s="160"/>
      <c r="J422" s="160"/>
      <c r="K422" s="160"/>
      <c r="L422" s="160"/>
      <c r="M422" s="160"/>
      <c r="N422" s="160"/>
      <c r="O422" s="160"/>
      <c r="P422" s="191"/>
      <c r="Q422" s="160"/>
    </row>
    <row r="423" spans="1:17" s="150" customFormat="1" ht="13.2" x14ac:dyDescent="0.25">
      <c r="A423" s="165" t="s">
        <v>124</v>
      </c>
      <c r="B423" s="158">
        <v>2694</v>
      </c>
      <c r="C423" s="158">
        <v>1170</v>
      </c>
      <c r="D423" s="158">
        <v>1480</v>
      </c>
      <c r="E423" s="158">
        <v>1964</v>
      </c>
      <c r="F423" s="158">
        <v>2254</v>
      </c>
      <c r="G423" s="158">
        <v>2573</v>
      </c>
      <c r="H423" s="159">
        <v>2920</v>
      </c>
      <c r="I423" s="158">
        <v>3379</v>
      </c>
      <c r="J423" s="158">
        <v>3738</v>
      </c>
      <c r="K423" s="158">
        <v>4093</v>
      </c>
      <c r="L423" s="160"/>
      <c r="M423" s="160"/>
      <c r="N423" s="160"/>
      <c r="O423" s="160"/>
      <c r="P423" s="191"/>
      <c r="Q423" s="160"/>
    </row>
    <row r="424" spans="1:17" s="150" customFormat="1" ht="13.2" x14ac:dyDescent="0.25">
      <c r="A424" s="165" t="s">
        <v>157</v>
      </c>
      <c r="B424" s="173">
        <v>3.5</v>
      </c>
      <c r="C424" s="173">
        <v>3.6</v>
      </c>
      <c r="D424" s="173">
        <v>4.2</v>
      </c>
      <c r="E424" s="173">
        <v>4.2</v>
      </c>
      <c r="F424" s="173">
        <v>4.5</v>
      </c>
      <c r="G424" s="173">
        <v>4.3</v>
      </c>
      <c r="H424" s="174">
        <v>4.0999999999999996</v>
      </c>
      <c r="I424" s="173">
        <v>3.7</v>
      </c>
      <c r="J424" s="173">
        <v>3.2</v>
      </c>
      <c r="K424" s="173">
        <v>2.2999999999999998</v>
      </c>
      <c r="L424" s="160"/>
      <c r="M424" s="160"/>
      <c r="N424" s="160"/>
      <c r="O424" s="160"/>
      <c r="P424" s="191"/>
      <c r="Q424" s="160"/>
    </row>
    <row r="425" spans="1:17" s="150" customFormat="1" ht="13.2" x14ac:dyDescent="0.25">
      <c r="A425" s="165" t="s">
        <v>125</v>
      </c>
      <c r="B425" s="169">
        <v>35.840000000000003</v>
      </c>
      <c r="C425" s="169">
        <v>55.98</v>
      </c>
      <c r="D425" s="169">
        <v>39.43</v>
      </c>
      <c r="E425" s="169">
        <v>55.72</v>
      </c>
      <c r="F425" s="169">
        <v>93.3</v>
      </c>
      <c r="G425" s="169">
        <v>60.01</v>
      </c>
      <c r="H425" s="170">
        <v>56.63</v>
      </c>
      <c r="I425" s="169">
        <v>64.569999999999993</v>
      </c>
      <c r="J425" s="169">
        <v>112.06</v>
      </c>
      <c r="K425" s="169">
        <v>135.51</v>
      </c>
      <c r="L425" s="160"/>
      <c r="M425" s="160"/>
      <c r="N425" s="160"/>
      <c r="O425" s="160"/>
      <c r="P425" s="191"/>
      <c r="Q425" s="160"/>
    </row>
    <row r="426" spans="1:17" s="150" customFormat="1" ht="13.2" x14ac:dyDescent="0.25">
      <c r="A426" s="165" t="s">
        <v>126</v>
      </c>
      <c r="B426" s="169">
        <v>1.33</v>
      </c>
      <c r="C426" s="169">
        <v>4.78</v>
      </c>
      <c r="D426" s="169">
        <v>2.66</v>
      </c>
      <c r="E426" s="169">
        <v>2.84</v>
      </c>
      <c r="F426" s="169">
        <v>4.1399999999999997</v>
      </c>
      <c r="G426" s="169">
        <v>2.33</v>
      </c>
      <c r="H426" s="170">
        <v>1.94</v>
      </c>
      <c r="I426" s="169">
        <v>1.91</v>
      </c>
      <c r="J426" s="169">
        <v>3</v>
      </c>
      <c r="K426" s="169">
        <v>3.31</v>
      </c>
      <c r="L426" s="160"/>
      <c r="M426" s="160"/>
      <c r="N426" s="160"/>
      <c r="O426" s="160"/>
      <c r="P426" s="191"/>
      <c r="Q426" s="160"/>
    </row>
    <row r="427" spans="1:17" s="150" customFormat="1" ht="13.2" x14ac:dyDescent="0.25">
      <c r="A427" s="186" t="s">
        <v>229</v>
      </c>
      <c r="B427" s="160"/>
      <c r="C427" s="160"/>
      <c r="D427" s="160"/>
      <c r="E427" s="160"/>
      <c r="F427" s="160"/>
      <c r="G427" s="160"/>
      <c r="H427" s="162"/>
      <c r="I427" s="160"/>
      <c r="J427" s="160"/>
      <c r="K427" s="160"/>
      <c r="L427" s="160"/>
      <c r="M427" s="160"/>
      <c r="N427" s="160"/>
      <c r="O427" s="160"/>
      <c r="P427" s="191"/>
      <c r="Q427" s="160"/>
    </row>
    <row r="428" spans="1:17" s="150" customFormat="1" ht="13.2" x14ac:dyDescent="0.25">
      <c r="A428" s="165" t="s">
        <v>124</v>
      </c>
      <c r="B428" s="158">
        <v>2449</v>
      </c>
      <c r="C428" s="158">
        <v>1077</v>
      </c>
      <c r="D428" s="158">
        <v>1386</v>
      </c>
      <c r="E428" s="158">
        <v>1813</v>
      </c>
      <c r="F428" s="158">
        <v>2079</v>
      </c>
      <c r="G428" s="158">
        <v>2402</v>
      </c>
      <c r="H428" s="159">
        <v>2681</v>
      </c>
      <c r="I428" s="158">
        <v>3090</v>
      </c>
      <c r="J428" s="158">
        <v>3290</v>
      </c>
      <c r="K428" s="158">
        <v>3573</v>
      </c>
      <c r="L428" s="160"/>
      <c r="M428" s="160"/>
      <c r="N428" s="160"/>
      <c r="O428" s="160"/>
      <c r="P428" s="191"/>
      <c r="Q428" s="160"/>
    </row>
    <row r="429" spans="1:17" s="150" customFormat="1" ht="13.2" x14ac:dyDescent="0.25">
      <c r="A429" s="165" t="s">
        <v>157</v>
      </c>
      <c r="B429" s="173">
        <v>3.2</v>
      </c>
      <c r="C429" s="173">
        <v>3.4</v>
      </c>
      <c r="D429" s="173">
        <v>3.9</v>
      </c>
      <c r="E429" s="173">
        <v>3.9</v>
      </c>
      <c r="F429" s="173">
        <v>4.0999999999999996</v>
      </c>
      <c r="G429" s="173">
        <v>4</v>
      </c>
      <c r="H429" s="174">
        <v>3.7</v>
      </c>
      <c r="I429" s="173">
        <v>3.4</v>
      </c>
      <c r="J429" s="173">
        <v>2.8</v>
      </c>
      <c r="K429" s="173">
        <v>2</v>
      </c>
      <c r="L429" s="160"/>
      <c r="M429" s="160"/>
      <c r="N429" s="160"/>
      <c r="O429" s="160"/>
      <c r="P429" s="191"/>
      <c r="Q429" s="160"/>
    </row>
    <row r="430" spans="1:17" s="150" customFormat="1" ht="13.2" x14ac:dyDescent="0.25">
      <c r="A430" s="165" t="s">
        <v>125</v>
      </c>
      <c r="B430" s="169">
        <v>31.35</v>
      </c>
      <c r="C430" s="169">
        <v>40.049999999999997</v>
      </c>
      <c r="D430" s="169">
        <v>36.6</v>
      </c>
      <c r="E430" s="169">
        <v>49.41</v>
      </c>
      <c r="F430" s="169">
        <v>79.180000000000007</v>
      </c>
      <c r="G430" s="169">
        <v>57.05</v>
      </c>
      <c r="H430" s="170">
        <v>54.63</v>
      </c>
      <c r="I430" s="169">
        <v>61.14</v>
      </c>
      <c r="J430" s="169">
        <v>100.52</v>
      </c>
      <c r="K430" s="169">
        <v>109.7</v>
      </c>
      <c r="L430" s="160"/>
      <c r="M430" s="160"/>
      <c r="N430" s="160"/>
      <c r="O430" s="160"/>
      <c r="P430" s="191"/>
      <c r="Q430" s="160"/>
    </row>
    <row r="431" spans="1:17" s="150" customFormat="1" ht="13.2" x14ac:dyDescent="0.25">
      <c r="A431" s="165" t="s">
        <v>126</v>
      </c>
      <c r="B431" s="169">
        <v>1.28</v>
      </c>
      <c r="C431" s="169">
        <v>3.72</v>
      </c>
      <c r="D431" s="169">
        <v>2.64</v>
      </c>
      <c r="E431" s="169">
        <v>2.72</v>
      </c>
      <c r="F431" s="169">
        <v>3.81</v>
      </c>
      <c r="G431" s="169">
        <v>2.38</v>
      </c>
      <c r="H431" s="170">
        <v>2.04</v>
      </c>
      <c r="I431" s="169">
        <v>1.98</v>
      </c>
      <c r="J431" s="169">
        <v>3.06</v>
      </c>
      <c r="K431" s="169">
        <v>3.07</v>
      </c>
      <c r="L431" s="160"/>
      <c r="M431" s="160"/>
      <c r="N431" s="160"/>
      <c r="O431" s="160"/>
      <c r="P431" s="191"/>
      <c r="Q431" s="160"/>
    </row>
    <row r="432" spans="1:17" s="150" customFormat="1" ht="13.2" hidden="1" x14ac:dyDescent="0.25">
      <c r="A432" s="175" t="s">
        <v>230</v>
      </c>
      <c r="B432" s="160"/>
      <c r="C432" s="160"/>
      <c r="D432" s="160"/>
      <c r="E432" s="160"/>
      <c r="F432" s="160"/>
      <c r="G432" s="160"/>
      <c r="H432" s="162"/>
      <c r="I432" s="160"/>
      <c r="J432" s="160"/>
      <c r="K432" s="160"/>
      <c r="L432" s="160"/>
      <c r="M432" s="160"/>
      <c r="N432" s="160"/>
      <c r="O432" s="160"/>
      <c r="P432" s="191"/>
      <c r="Q432" s="160"/>
    </row>
    <row r="433" spans="1:17" s="150" customFormat="1" ht="13.2" hidden="1" x14ac:dyDescent="0.25">
      <c r="A433" s="165" t="s">
        <v>124</v>
      </c>
      <c r="B433" s="158">
        <v>3845</v>
      </c>
      <c r="C433" s="158">
        <v>1419</v>
      </c>
      <c r="D433" s="158">
        <v>1869</v>
      </c>
      <c r="E433" s="158">
        <v>2619</v>
      </c>
      <c r="F433" s="158">
        <v>2775</v>
      </c>
      <c r="G433" s="158">
        <v>3416</v>
      </c>
      <c r="H433" s="159">
        <v>3897</v>
      </c>
      <c r="I433" s="158">
        <v>4994</v>
      </c>
      <c r="J433" s="158">
        <v>5828</v>
      </c>
      <c r="K433" s="158">
        <v>6719</v>
      </c>
      <c r="L433" s="160"/>
      <c r="M433" s="160"/>
      <c r="N433" s="160"/>
      <c r="O433" s="160"/>
      <c r="P433" s="191"/>
      <c r="Q433" s="160"/>
    </row>
    <row r="434" spans="1:17" s="150" customFormat="1" ht="13.2" hidden="1" x14ac:dyDescent="0.25">
      <c r="A434" s="165" t="s">
        <v>157</v>
      </c>
      <c r="B434" s="173">
        <v>5</v>
      </c>
      <c r="C434" s="173">
        <v>4.4000000000000004</v>
      </c>
      <c r="D434" s="173">
        <v>5.3</v>
      </c>
      <c r="E434" s="173">
        <v>5.6</v>
      </c>
      <c r="F434" s="173">
        <v>5.5</v>
      </c>
      <c r="G434" s="173">
        <v>5.7</v>
      </c>
      <c r="H434" s="174">
        <v>5.4</v>
      </c>
      <c r="I434" s="173">
        <v>5.5</v>
      </c>
      <c r="J434" s="173">
        <v>4.9000000000000004</v>
      </c>
      <c r="K434" s="173">
        <v>3.8</v>
      </c>
      <c r="L434" s="160"/>
      <c r="M434" s="160"/>
      <c r="N434" s="160"/>
      <c r="O434" s="160"/>
      <c r="P434" s="191"/>
      <c r="Q434" s="160"/>
    </row>
    <row r="435" spans="1:17" s="150" customFormat="1" ht="13.2" hidden="1" x14ac:dyDescent="0.25">
      <c r="A435" s="165" t="s">
        <v>125</v>
      </c>
      <c r="B435" s="169">
        <v>68.12</v>
      </c>
      <c r="C435" s="169">
        <v>75.84</v>
      </c>
      <c r="D435" s="169">
        <v>68.03</v>
      </c>
      <c r="E435" s="169">
        <v>104.63</v>
      </c>
      <c r="F435" s="169">
        <v>107.03</v>
      </c>
      <c r="G435" s="169">
        <v>88.66</v>
      </c>
      <c r="H435" s="170">
        <v>121.56</v>
      </c>
      <c r="I435" s="169">
        <v>116.51</v>
      </c>
      <c r="J435" s="169">
        <v>164.69</v>
      </c>
      <c r="K435" s="169">
        <v>224</v>
      </c>
      <c r="L435" s="160"/>
      <c r="M435" s="160"/>
      <c r="N435" s="160"/>
      <c r="O435" s="160"/>
      <c r="P435" s="191"/>
      <c r="Q435" s="160"/>
    </row>
    <row r="436" spans="1:17" s="150" customFormat="1" ht="13.2" hidden="1" x14ac:dyDescent="0.25">
      <c r="A436" s="165" t="s">
        <v>126</v>
      </c>
      <c r="B436" s="169">
        <v>1.77</v>
      </c>
      <c r="C436" s="169">
        <v>5.34</v>
      </c>
      <c r="D436" s="169">
        <v>3.64</v>
      </c>
      <c r="E436" s="169">
        <v>3.99</v>
      </c>
      <c r="F436" s="169">
        <v>3.86</v>
      </c>
      <c r="G436" s="169">
        <v>2.6</v>
      </c>
      <c r="H436" s="170">
        <v>3.12</v>
      </c>
      <c r="I436" s="169">
        <v>2.33</v>
      </c>
      <c r="J436" s="169">
        <v>2.83</v>
      </c>
      <c r="K436" s="169">
        <v>3.33</v>
      </c>
      <c r="L436" s="160"/>
      <c r="M436" s="160"/>
      <c r="N436" s="160"/>
      <c r="O436" s="160"/>
      <c r="P436" s="191"/>
      <c r="Q436" s="160"/>
    </row>
    <row r="437" spans="1:17" s="150" customFormat="1" ht="13.2" hidden="1" x14ac:dyDescent="0.25">
      <c r="A437" s="179" t="s">
        <v>231</v>
      </c>
      <c r="B437" s="160"/>
      <c r="C437" s="160"/>
      <c r="D437" s="160"/>
      <c r="E437" s="160"/>
      <c r="F437" s="160"/>
      <c r="G437" s="160"/>
      <c r="H437" s="162"/>
      <c r="I437" s="160"/>
      <c r="J437" s="160"/>
      <c r="K437" s="160"/>
      <c r="L437" s="160"/>
      <c r="M437" s="160"/>
      <c r="N437" s="160"/>
      <c r="O437" s="160"/>
      <c r="P437" s="191"/>
      <c r="Q437" s="160"/>
    </row>
    <row r="438" spans="1:17" s="150" customFormat="1" ht="13.2" hidden="1" x14ac:dyDescent="0.25">
      <c r="A438" s="165" t="s">
        <v>124</v>
      </c>
      <c r="B438" s="177">
        <v>361</v>
      </c>
      <c r="C438" s="177">
        <v>122</v>
      </c>
      <c r="D438" s="177">
        <v>99</v>
      </c>
      <c r="E438" s="177">
        <v>167</v>
      </c>
      <c r="F438" s="177">
        <v>194</v>
      </c>
      <c r="G438" s="177">
        <v>305</v>
      </c>
      <c r="H438" s="178">
        <v>377</v>
      </c>
      <c r="I438" s="177">
        <v>563</v>
      </c>
      <c r="J438" s="177">
        <v>672</v>
      </c>
      <c r="K438" s="177">
        <v>598</v>
      </c>
      <c r="L438" s="160"/>
      <c r="M438" s="160"/>
      <c r="N438" s="160"/>
      <c r="O438" s="160"/>
      <c r="P438" s="191"/>
      <c r="Q438" s="160"/>
    </row>
    <row r="439" spans="1:17" s="150" customFormat="1" ht="13.2" hidden="1" x14ac:dyDescent="0.25">
      <c r="A439" s="165" t="s">
        <v>157</v>
      </c>
      <c r="B439" s="173">
        <v>0.5</v>
      </c>
      <c r="C439" s="173">
        <v>0.4</v>
      </c>
      <c r="D439" s="173">
        <v>0.3</v>
      </c>
      <c r="E439" s="173">
        <v>0.4</v>
      </c>
      <c r="F439" s="173">
        <v>0.4</v>
      </c>
      <c r="G439" s="173">
        <v>0.5</v>
      </c>
      <c r="H439" s="174">
        <v>0.5</v>
      </c>
      <c r="I439" s="173">
        <v>0.6</v>
      </c>
      <c r="J439" s="173">
        <v>0.6</v>
      </c>
      <c r="K439" s="173">
        <v>0.3</v>
      </c>
      <c r="L439" s="160"/>
      <c r="M439" s="160"/>
      <c r="N439" s="160"/>
      <c r="O439" s="160"/>
      <c r="P439" s="191"/>
      <c r="Q439" s="160"/>
    </row>
    <row r="440" spans="1:17" s="150" customFormat="1" ht="13.2" hidden="1" x14ac:dyDescent="0.25">
      <c r="A440" s="165" t="s">
        <v>125</v>
      </c>
      <c r="B440" s="169">
        <v>11.74</v>
      </c>
      <c r="C440" s="169">
        <v>14.26</v>
      </c>
      <c r="D440" s="169">
        <v>9.2899999999999991</v>
      </c>
      <c r="E440" s="169">
        <v>20.010000000000002</v>
      </c>
      <c r="F440" s="169">
        <v>15.54</v>
      </c>
      <c r="G440" s="169">
        <v>21.96</v>
      </c>
      <c r="H440" s="170">
        <v>24.27</v>
      </c>
      <c r="I440" s="169">
        <v>30.15</v>
      </c>
      <c r="J440" s="169">
        <v>41.27</v>
      </c>
      <c r="K440" s="169">
        <v>47.11</v>
      </c>
      <c r="L440" s="160"/>
      <c r="M440" s="160"/>
      <c r="N440" s="160"/>
      <c r="O440" s="160"/>
      <c r="P440" s="191"/>
      <c r="Q440" s="160"/>
    </row>
    <row r="441" spans="1:17" s="150" customFormat="1" ht="13.2" hidden="1" x14ac:dyDescent="0.25">
      <c r="A441" s="165" t="s">
        <v>126</v>
      </c>
      <c r="B441" s="169">
        <v>3.25</v>
      </c>
      <c r="C441" s="169">
        <v>11.64</v>
      </c>
      <c r="D441" s="169">
        <v>9.3800000000000008</v>
      </c>
      <c r="E441" s="169">
        <v>11.96</v>
      </c>
      <c r="F441" s="169">
        <v>8.01</v>
      </c>
      <c r="G441" s="169">
        <v>7.2</v>
      </c>
      <c r="H441" s="170">
        <v>6.44</v>
      </c>
      <c r="I441" s="169">
        <v>5.36</v>
      </c>
      <c r="J441" s="169">
        <v>6.14</v>
      </c>
      <c r="K441" s="169">
        <v>7.88</v>
      </c>
      <c r="L441" s="160"/>
      <c r="M441" s="160"/>
      <c r="N441" s="160"/>
      <c r="O441" s="160"/>
      <c r="P441" s="191"/>
      <c r="Q441" s="160"/>
    </row>
    <row r="442" spans="1:17" s="150" customFormat="1" ht="13.2" x14ac:dyDescent="0.25">
      <c r="A442" s="186" t="s">
        <v>232</v>
      </c>
      <c r="B442" s="160"/>
      <c r="C442" s="160"/>
      <c r="D442" s="160"/>
      <c r="E442" s="160"/>
      <c r="F442" s="160"/>
      <c r="G442" s="160"/>
      <c r="H442" s="162"/>
      <c r="I442" s="160"/>
      <c r="J442" s="160"/>
      <c r="K442" s="160"/>
      <c r="L442" s="160"/>
      <c r="M442" s="160"/>
      <c r="N442" s="160"/>
      <c r="O442" s="160"/>
      <c r="P442" s="191"/>
      <c r="Q442" s="160"/>
    </row>
    <row r="443" spans="1:17" s="150" customFormat="1" ht="13.2" x14ac:dyDescent="0.25">
      <c r="A443" s="165" t="s">
        <v>124</v>
      </c>
      <c r="B443" s="177">
        <v>975</v>
      </c>
      <c r="C443" s="177">
        <v>326</v>
      </c>
      <c r="D443" s="177">
        <v>475</v>
      </c>
      <c r="E443" s="177">
        <v>652</v>
      </c>
      <c r="F443" s="177">
        <v>761</v>
      </c>
      <c r="G443" s="177">
        <v>819</v>
      </c>
      <c r="H443" s="178">
        <v>962</v>
      </c>
      <c r="I443" s="158">
        <v>1254</v>
      </c>
      <c r="J443" s="158">
        <v>1525</v>
      </c>
      <c r="K443" s="158">
        <v>1764</v>
      </c>
      <c r="L443" s="160"/>
      <c r="M443" s="160"/>
      <c r="N443" s="160"/>
      <c r="O443" s="160"/>
      <c r="P443" s="191"/>
      <c r="Q443" s="160"/>
    </row>
    <row r="444" spans="1:17" s="150" customFormat="1" ht="13.2" x14ac:dyDescent="0.25">
      <c r="A444" s="165" t="s">
        <v>157</v>
      </c>
      <c r="B444" s="173">
        <v>1.3</v>
      </c>
      <c r="C444" s="173">
        <v>1</v>
      </c>
      <c r="D444" s="173">
        <v>1.3</v>
      </c>
      <c r="E444" s="173">
        <v>1.4</v>
      </c>
      <c r="F444" s="173">
        <v>1.5</v>
      </c>
      <c r="G444" s="173">
        <v>1.4</v>
      </c>
      <c r="H444" s="174">
        <v>1.3</v>
      </c>
      <c r="I444" s="173">
        <v>1.4</v>
      </c>
      <c r="J444" s="173">
        <v>1.3</v>
      </c>
      <c r="K444" s="173">
        <v>1</v>
      </c>
      <c r="L444" s="160"/>
      <c r="M444" s="160"/>
      <c r="N444" s="160"/>
      <c r="O444" s="160"/>
      <c r="P444" s="191"/>
      <c r="Q444" s="160"/>
    </row>
    <row r="445" spans="1:17" s="150" customFormat="1" ht="13.2" x14ac:dyDescent="0.25">
      <c r="A445" s="165" t="s">
        <v>125</v>
      </c>
      <c r="B445" s="169">
        <v>26.28</v>
      </c>
      <c r="C445" s="169">
        <v>30.61</v>
      </c>
      <c r="D445" s="169">
        <v>31.93</v>
      </c>
      <c r="E445" s="169">
        <v>52.03</v>
      </c>
      <c r="F445" s="169">
        <v>71.08</v>
      </c>
      <c r="G445" s="169">
        <v>49.74</v>
      </c>
      <c r="H445" s="170">
        <v>52.85</v>
      </c>
      <c r="I445" s="169">
        <v>51.29</v>
      </c>
      <c r="J445" s="169">
        <v>87.4</v>
      </c>
      <c r="K445" s="169">
        <v>112.14</v>
      </c>
      <c r="L445" s="160"/>
      <c r="M445" s="160"/>
      <c r="N445" s="160"/>
      <c r="O445" s="160"/>
      <c r="P445" s="191"/>
      <c r="Q445" s="160"/>
    </row>
    <row r="446" spans="1:17" s="150" customFormat="1" ht="13.2" x14ac:dyDescent="0.25">
      <c r="A446" s="165" t="s">
        <v>126</v>
      </c>
      <c r="B446" s="169">
        <v>2.7</v>
      </c>
      <c r="C446" s="169">
        <v>9.3800000000000008</v>
      </c>
      <c r="D446" s="169">
        <v>6.72</v>
      </c>
      <c r="E446" s="169">
        <v>7.98</v>
      </c>
      <c r="F446" s="169">
        <v>9.34</v>
      </c>
      <c r="G446" s="169">
        <v>6.07</v>
      </c>
      <c r="H446" s="170">
        <v>5.49</v>
      </c>
      <c r="I446" s="169">
        <v>4.09</v>
      </c>
      <c r="J446" s="169">
        <v>5.73</v>
      </c>
      <c r="K446" s="169">
        <v>6.36</v>
      </c>
      <c r="L446" s="160"/>
      <c r="M446" s="160"/>
      <c r="N446" s="160"/>
      <c r="O446" s="160"/>
      <c r="P446" s="191"/>
      <c r="Q446" s="160"/>
    </row>
    <row r="447" spans="1:17" s="150" customFormat="1" ht="13.2" hidden="1" x14ac:dyDescent="0.25">
      <c r="A447" s="179" t="s">
        <v>233</v>
      </c>
      <c r="B447" s="160"/>
      <c r="C447" s="160"/>
      <c r="D447" s="160"/>
      <c r="E447" s="160"/>
      <c r="F447" s="160"/>
      <c r="G447" s="160"/>
      <c r="H447" s="162"/>
      <c r="I447" s="160"/>
      <c r="J447" s="160"/>
      <c r="K447" s="160"/>
      <c r="L447" s="160"/>
      <c r="M447" s="160"/>
      <c r="N447" s="160"/>
      <c r="O447" s="160"/>
      <c r="P447" s="191"/>
      <c r="Q447" s="160"/>
    </row>
    <row r="448" spans="1:17" s="150" customFormat="1" ht="13.2" hidden="1" x14ac:dyDescent="0.25">
      <c r="A448" s="165" t="s">
        <v>124</v>
      </c>
      <c r="B448" s="177">
        <v>734</v>
      </c>
      <c r="C448" s="177">
        <v>214</v>
      </c>
      <c r="D448" s="177">
        <v>292</v>
      </c>
      <c r="E448" s="177">
        <v>441</v>
      </c>
      <c r="F448" s="177">
        <v>417</v>
      </c>
      <c r="G448" s="177">
        <v>628</v>
      </c>
      <c r="H448" s="178">
        <v>632</v>
      </c>
      <c r="I448" s="177">
        <v>898</v>
      </c>
      <c r="J448" s="158">
        <v>1233</v>
      </c>
      <c r="K448" s="158">
        <v>1674</v>
      </c>
      <c r="L448" s="160"/>
      <c r="M448" s="160"/>
      <c r="N448" s="160"/>
      <c r="O448" s="160"/>
      <c r="P448" s="191"/>
      <c r="Q448" s="160"/>
    </row>
    <row r="449" spans="1:17" s="150" customFormat="1" ht="13.2" hidden="1" x14ac:dyDescent="0.25">
      <c r="A449" s="165" t="s">
        <v>157</v>
      </c>
      <c r="B449" s="173">
        <v>1</v>
      </c>
      <c r="C449" s="173">
        <v>0.7</v>
      </c>
      <c r="D449" s="173">
        <v>0.8</v>
      </c>
      <c r="E449" s="173">
        <v>0.9</v>
      </c>
      <c r="F449" s="173">
        <v>0.8</v>
      </c>
      <c r="G449" s="173">
        <v>1.1000000000000001</v>
      </c>
      <c r="H449" s="174">
        <v>0.9</v>
      </c>
      <c r="I449" s="173">
        <v>1</v>
      </c>
      <c r="J449" s="173">
        <v>1</v>
      </c>
      <c r="K449" s="173">
        <v>1</v>
      </c>
      <c r="L449" s="160"/>
      <c r="M449" s="160"/>
      <c r="N449" s="160"/>
      <c r="O449" s="160"/>
      <c r="P449" s="191"/>
      <c r="Q449" s="160"/>
    </row>
    <row r="450" spans="1:17" s="150" customFormat="1" ht="13.2" hidden="1" x14ac:dyDescent="0.25">
      <c r="A450" s="165" t="s">
        <v>125</v>
      </c>
      <c r="B450" s="169">
        <v>32.03</v>
      </c>
      <c r="C450" s="169">
        <v>27.74</v>
      </c>
      <c r="D450" s="169">
        <v>33.159999999999997</v>
      </c>
      <c r="E450" s="169">
        <v>49.06</v>
      </c>
      <c r="F450" s="169">
        <v>49.91</v>
      </c>
      <c r="G450" s="169">
        <v>64.77</v>
      </c>
      <c r="H450" s="170">
        <v>55.7</v>
      </c>
      <c r="I450" s="169">
        <v>60.8</v>
      </c>
      <c r="J450" s="169">
        <v>95.55</v>
      </c>
      <c r="K450" s="169">
        <v>132.38</v>
      </c>
      <c r="L450" s="160"/>
      <c r="M450" s="160"/>
      <c r="N450" s="160"/>
      <c r="O450" s="160"/>
      <c r="P450" s="191"/>
      <c r="Q450" s="160"/>
    </row>
    <row r="451" spans="1:17" s="150" customFormat="1" ht="13.2" hidden="1" x14ac:dyDescent="0.25">
      <c r="A451" s="165" t="s">
        <v>126</v>
      </c>
      <c r="B451" s="169">
        <v>4.3600000000000003</v>
      </c>
      <c r="C451" s="169">
        <v>12.99</v>
      </c>
      <c r="D451" s="169">
        <v>11.36</v>
      </c>
      <c r="E451" s="169">
        <v>11.13</v>
      </c>
      <c r="F451" s="169">
        <v>11.96</v>
      </c>
      <c r="G451" s="169">
        <v>10.32</v>
      </c>
      <c r="H451" s="170">
        <v>8.82</v>
      </c>
      <c r="I451" s="169">
        <v>6.77</v>
      </c>
      <c r="J451" s="169">
        <v>7.75</v>
      </c>
      <c r="K451" s="169">
        <v>7.91</v>
      </c>
      <c r="L451" s="160"/>
      <c r="M451" s="160"/>
      <c r="N451" s="160"/>
      <c r="O451" s="160"/>
      <c r="P451" s="191"/>
      <c r="Q451" s="160"/>
    </row>
    <row r="452" spans="1:17" s="150" customFormat="1" ht="13.2" x14ac:dyDescent="0.25">
      <c r="A452" s="186" t="s">
        <v>234</v>
      </c>
      <c r="B452" s="160"/>
      <c r="C452" s="160"/>
      <c r="D452" s="160"/>
      <c r="E452" s="160"/>
      <c r="F452" s="160"/>
      <c r="G452" s="160"/>
      <c r="H452" s="162"/>
      <c r="I452" s="160"/>
      <c r="J452" s="160"/>
      <c r="K452" s="160"/>
      <c r="L452" s="160"/>
      <c r="M452" s="160"/>
      <c r="N452" s="160"/>
      <c r="O452" s="160"/>
      <c r="P452" s="191"/>
      <c r="Q452" s="160"/>
    </row>
    <row r="453" spans="1:17" s="150" customFormat="1" ht="13.2" x14ac:dyDescent="0.25">
      <c r="A453" s="165" t="s">
        <v>124</v>
      </c>
      <c r="B453" s="158">
        <v>1775</v>
      </c>
      <c r="C453" s="177">
        <v>757</v>
      </c>
      <c r="D453" s="158">
        <v>1003</v>
      </c>
      <c r="E453" s="158">
        <v>1359</v>
      </c>
      <c r="F453" s="158">
        <v>1403</v>
      </c>
      <c r="G453" s="158">
        <v>1664</v>
      </c>
      <c r="H453" s="159">
        <v>1926</v>
      </c>
      <c r="I453" s="158">
        <v>2279</v>
      </c>
      <c r="J453" s="158">
        <v>2398</v>
      </c>
      <c r="K453" s="158">
        <v>2682</v>
      </c>
      <c r="L453" s="160"/>
      <c r="M453" s="160"/>
      <c r="N453" s="160"/>
      <c r="O453" s="160"/>
      <c r="P453" s="191"/>
      <c r="Q453" s="160"/>
    </row>
    <row r="454" spans="1:17" s="150" customFormat="1" ht="13.2" x14ac:dyDescent="0.25">
      <c r="A454" s="165" t="s">
        <v>157</v>
      </c>
      <c r="B454" s="173">
        <v>2.2999999999999998</v>
      </c>
      <c r="C454" s="173">
        <v>2.4</v>
      </c>
      <c r="D454" s="173">
        <v>2.8</v>
      </c>
      <c r="E454" s="173">
        <v>2.9</v>
      </c>
      <c r="F454" s="173">
        <v>2.8</v>
      </c>
      <c r="G454" s="173">
        <v>2.8</v>
      </c>
      <c r="H454" s="174">
        <v>2.7</v>
      </c>
      <c r="I454" s="173">
        <v>2.5</v>
      </c>
      <c r="J454" s="173">
        <v>2</v>
      </c>
      <c r="K454" s="173">
        <v>1.5</v>
      </c>
      <c r="L454" s="160"/>
      <c r="M454" s="160"/>
      <c r="N454" s="160"/>
      <c r="O454" s="160"/>
      <c r="P454" s="191"/>
      <c r="Q454" s="160"/>
    </row>
    <row r="455" spans="1:17" s="150" customFormat="1" ht="13.2" x14ac:dyDescent="0.25">
      <c r="A455" s="165" t="s">
        <v>125</v>
      </c>
      <c r="B455" s="169">
        <v>26.8</v>
      </c>
      <c r="C455" s="169">
        <v>39.58</v>
      </c>
      <c r="D455" s="169">
        <v>32.630000000000003</v>
      </c>
      <c r="E455" s="169">
        <v>50.34</v>
      </c>
      <c r="F455" s="169">
        <v>48.39</v>
      </c>
      <c r="G455" s="169">
        <v>37.49</v>
      </c>
      <c r="H455" s="170">
        <v>41.82</v>
      </c>
      <c r="I455" s="169">
        <v>61.04</v>
      </c>
      <c r="J455" s="169">
        <v>74.260000000000005</v>
      </c>
      <c r="K455" s="169">
        <v>89.86</v>
      </c>
      <c r="L455" s="160"/>
      <c r="M455" s="160"/>
      <c r="N455" s="160"/>
      <c r="O455" s="160"/>
      <c r="P455" s="191"/>
      <c r="Q455" s="160"/>
    </row>
    <row r="456" spans="1:17" s="150" customFormat="1" ht="13.2" x14ac:dyDescent="0.25">
      <c r="A456" s="165" t="s">
        <v>126</v>
      </c>
      <c r="B456" s="169">
        <v>1.51</v>
      </c>
      <c r="C456" s="169">
        <v>5.23</v>
      </c>
      <c r="D456" s="169">
        <v>3.25</v>
      </c>
      <c r="E456" s="169">
        <v>3.7</v>
      </c>
      <c r="F456" s="169">
        <v>3.45</v>
      </c>
      <c r="G456" s="169">
        <v>2.25</v>
      </c>
      <c r="H456" s="170">
        <v>2.17</v>
      </c>
      <c r="I456" s="169">
        <v>2.68</v>
      </c>
      <c r="J456" s="169">
        <v>3.1</v>
      </c>
      <c r="K456" s="169">
        <v>3.35</v>
      </c>
      <c r="L456" s="160"/>
      <c r="M456" s="160"/>
      <c r="N456" s="160"/>
      <c r="O456" s="160"/>
      <c r="P456" s="191"/>
      <c r="Q456" s="160"/>
    </row>
    <row r="457" spans="1:17" s="150" customFormat="1" ht="13.2" x14ac:dyDescent="0.25">
      <c r="A457" s="184" t="s">
        <v>235</v>
      </c>
      <c r="B457" s="160"/>
      <c r="C457" s="160"/>
      <c r="D457" s="160"/>
      <c r="E457" s="160"/>
      <c r="F457" s="160"/>
      <c r="G457" s="160"/>
      <c r="H457" s="162"/>
      <c r="I457" s="160"/>
      <c r="J457" s="160"/>
      <c r="K457" s="160"/>
      <c r="L457" s="160"/>
      <c r="M457" s="160"/>
      <c r="N457" s="160"/>
      <c r="O457" s="160"/>
      <c r="P457" s="191"/>
      <c r="Q457" s="160"/>
    </row>
    <row r="458" spans="1:17" s="150" customFormat="1" ht="13.2" x14ac:dyDescent="0.25">
      <c r="A458" s="165" t="s">
        <v>124</v>
      </c>
      <c r="B458" s="158">
        <v>1096</v>
      </c>
      <c r="C458" s="177">
        <v>391</v>
      </c>
      <c r="D458" s="177">
        <v>319</v>
      </c>
      <c r="E458" s="177">
        <v>534</v>
      </c>
      <c r="F458" s="177">
        <v>525</v>
      </c>
      <c r="G458" s="177">
        <v>704</v>
      </c>
      <c r="H458" s="178">
        <v>853</v>
      </c>
      <c r="I458" s="158">
        <v>1009</v>
      </c>
      <c r="J458" s="158">
        <v>2071</v>
      </c>
      <c r="K458" s="158">
        <v>3407</v>
      </c>
      <c r="L458" s="160"/>
      <c r="M458" s="160"/>
      <c r="N458" s="160"/>
      <c r="O458" s="160"/>
      <c r="P458" s="191"/>
      <c r="Q458" s="160"/>
    </row>
    <row r="459" spans="1:17" s="150" customFormat="1" ht="13.2" x14ac:dyDescent="0.25">
      <c r="A459" s="165" t="s">
        <v>157</v>
      </c>
      <c r="B459" s="173">
        <v>1.4</v>
      </c>
      <c r="C459" s="173">
        <v>1.2</v>
      </c>
      <c r="D459" s="173">
        <v>0.9</v>
      </c>
      <c r="E459" s="173">
        <v>1.1000000000000001</v>
      </c>
      <c r="F459" s="173">
        <v>1</v>
      </c>
      <c r="G459" s="173">
        <v>1.2</v>
      </c>
      <c r="H459" s="174">
        <v>1.2</v>
      </c>
      <c r="I459" s="173">
        <v>1.1000000000000001</v>
      </c>
      <c r="J459" s="173">
        <v>1.8</v>
      </c>
      <c r="K459" s="173">
        <v>1.9</v>
      </c>
      <c r="L459" s="160"/>
      <c r="M459" s="160"/>
      <c r="N459" s="160"/>
      <c r="O459" s="160"/>
      <c r="P459" s="191"/>
      <c r="Q459" s="160"/>
    </row>
    <row r="460" spans="1:17" s="150" customFormat="1" ht="13.2" x14ac:dyDescent="0.25">
      <c r="A460" s="165" t="s">
        <v>125</v>
      </c>
      <c r="B460" s="169">
        <v>35.68</v>
      </c>
      <c r="C460" s="169">
        <v>48.57</v>
      </c>
      <c r="D460" s="169">
        <v>42.17</v>
      </c>
      <c r="E460" s="169">
        <v>84.12</v>
      </c>
      <c r="F460" s="169">
        <v>81.53</v>
      </c>
      <c r="G460" s="169">
        <v>66.819999999999993</v>
      </c>
      <c r="H460" s="170">
        <v>67.510000000000005</v>
      </c>
      <c r="I460" s="169">
        <v>58.6</v>
      </c>
      <c r="J460" s="169">
        <v>163.76</v>
      </c>
      <c r="K460" s="169">
        <v>195.17</v>
      </c>
      <c r="L460" s="160"/>
      <c r="M460" s="160"/>
      <c r="N460" s="160"/>
      <c r="O460" s="160"/>
      <c r="P460" s="191"/>
      <c r="Q460" s="160"/>
    </row>
    <row r="461" spans="1:17" s="150" customFormat="1" ht="13.2" x14ac:dyDescent="0.25">
      <c r="A461" s="165" t="s">
        <v>126</v>
      </c>
      <c r="B461" s="169">
        <v>3.26</v>
      </c>
      <c r="C461" s="169">
        <v>12.44</v>
      </c>
      <c r="D461" s="169">
        <v>13.22</v>
      </c>
      <c r="E461" s="169">
        <v>15.75</v>
      </c>
      <c r="F461" s="169">
        <v>15.53</v>
      </c>
      <c r="G461" s="169">
        <v>9.49</v>
      </c>
      <c r="H461" s="170">
        <v>7.92</v>
      </c>
      <c r="I461" s="169">
        <v>5.81</v>
      </c>
      <c r="J461" s="169">
        <v>7.91</v>
      </c>
      <c r="K461" s="169">
        <v>5.73</v>
      </c>
      <c r="L461" s="160"/>
      <c r="M461" s="160"/>
      <c r="N461" s="160"/>
      <c r="O461" s="160"/>
      <c r="P461" s="191"/>
      <c r="Q461" s="160"/>
    </row>
    <row r="462" spans="1:17" s="150" customFormat="1" ht="13.2" x14ac:dyDescent="0.25">
      <c r="A462" s="172" t="s">
        <v>121</v>
      </c>
      <c r="B462" s="160"/>
      <c r="C462" s="160"/>
      <c r="D462" s="160"/>
      <c r="E462" s="160"/>
      <c r="F462" s="160"/>
      <c r="G462" s="160"/>
      <c r="H462" s="162"/>
      <c r="I462" s="160"/>
      <c r="J462" s="160"/>
      <c r="K462" s="160"/>
      <c r="L462" s="160"/>
      <c r="M462" s="160"/>
      <c r="N462" s="160"/>
      <c r="O462" s="160"/>
      <c r="P462" s="191"/>
      <c r="Q462" s="160"/>
    </row>
    <row r="463" spans="1:17" s="150" customFormat="1" ht="13.2" x14ac:dyDescent="0.25">
      <c r="A463" s="183" t="s">
        <v>236</v>
      </c>
      <c r="B463" s="160"/>
      <c r="C463" s="160"/>
      <c r="D463" s="160"/>
      <c r="E463" s="160"/>
      <c r="F463" s="160"/>
      <c r="G463" s="160"/>
      <c r="H463" s="162"/>
      <c r="I463" s="160"/>
      <c r="J463" s="160"/>
      <c r="K463" s="160"/>
      <c r="L463" s="160"/>
      <c r="M463" s="160"/>
      <c r="N463" s="160"/>
      <c r="O463" s="160"/>
      <c r="P463" s="191"/>
      <c r="Q463" s="160"/>
    </row>
    <row r="464" spans="1:17" s="150" customFormat="1" ht="13.2" x14ac:dyDescent="0.25">
      <c r="A464" s="165" t="s">
        <v>124</v>
      </c>
      <c r="B464" s="158">
        <v>6159</v>
      </c>
      <c r="C464" s="158">
        <v>2711</v>
      </c>
      <c r="D464" s="158">
        <v>4248</v>
      </c>
      <c r="E464" s="158">
        <v>4449</v>
      </c>
      <c r="F464" s="158">
        <v>5130</v>
      </c>
      <c r="G464" s="158">
        <v>5479</v>
      </c>
      <c r="H464" s="159">
        <v>6028</v>
      </c>
      <c r="I464" s="158">
        <v>7251</v>
      </c>
      <c r="J464" s="158">
        <v>8061</v>
      </c>
      <c r="K464" s="158">
        <v>10711</v>
      </c>
      <c r="L464" s="160"/>
      <c r="M464" s="160"/>
      <c r="N464" s="160"/>
      <c r="O464" s="160"/>
      <c r="P464" s="191"/>
      <c r="Q464" s="160"/>
    </row>
    <row r="465" spans="1:17" s="150" customFormat="1" ht="13.2" x14ac:dyDescent="0.25">
      <c r="A465" s="165" t="s">
        <v>157</v>
      </c>
      <c r="B465" s="173">
        <v>8</v>
      </c>
      <c r="C465" s="173">
        <v>8.4</v>
      </c>
      <c r="D465" s="173">
        <v>11.9</v>
      </c>
      <c r="E465" s="173">
        <v>9.5</v>
      </c>
      <c r="F465" s="173">
        <v>10.199999999999999</v>
      </c>
      <c r="G465" s="173">
        <v>9.1999999999999993</v>
      </c>
      <c r="H465" s="174">
        <v>8.4</v>
      </c>
      <c r="I465" s="173">
        <v>8</v>
      </c>
      <c r="J465" s="173">
        <v>6.8</v>
      </c>
      <c r="K465" s="173">
        <v>6.1</v>
      </c>
      <c r="L465" s="160"/>
      <c r="M465" s="160"/>
      <c r="N465" s="160"/>
      <c r="O465" s="160"/>
      <c r="P465" s="191"/>
      <c r="Q465" s="160"/>
    </row>
    <row r="466" spans="1:17" s="150" customFormat="1" ht="13.2" x14ac:dyDescent="0.25">
      <c r="A466" s="165" t="s">
        <v>125</v>
      </c>
      <c r="B466" s="169">
        <v>94</v>
      </c>
      <c r="C466" s="169">
        <v>295.04000000000002</v>
      </c>
      <c r="D466" s="169">
        <v>204.43</v>
      </c>
      <c r="E466" s="169">
        <v>192.56</v>
      </c>
      <c r="F466" s="169">
        <v>252.8</v>
      </c>
      <c r="G466" s="169">
        <v>332.13</v>
      </c>
      <c r="H466" s="170">
        <v>150.6</v>
      </c>
      <c r="I466" s="169">
        <v>201.64</v>
      </c>
      <c r="J466" s="169">
        <v>271.72000000000003</v>
      </c>
      <c r="K466" s="169">
        <v>403.33</v>
      </c>
      <c r="L466" s="160"/>
      <c r="M466" s="160"/>
      <c r="N466" s="160"/>
      <c r="O466" s="160"/>
      <c r="P466" s="191"/>
      <c r="Q466" s="160"/>
    </row>
    <row r="467" spans="1:17" s="150" customFormat="1" ht="13.2" x14ac:dyDescent="0.25">
      <c r="A467" s="165" t="s">
        <v>126</v>
      </c>
      <c r="B467" s="169">
        <v>1.53</v>
      </c>
      <c r="C467" s="169">
        <v>10.88</v>
      </c>
      <c r="D467" s="169">
        <v>4.8099999999999996</v>
      </c>
      <c r="E467" s="169">
        <v>4.33</v>
      </c>
      <c r="F467" s="169">
        <v>4.93</v>
      </c>
      <c r="G467" s="169">
        <v>6.06</v>
      </c>
      <c r="H467" s="170">
        <v>2.5</v>
      </c>
      <c r="I467" s="169">
        <v>2.78</v>
      </c>
      <c r="J467" s="169">
        <v>3.37</v>
      </c>
      <c r="K467" s="169">
        <v>3.77</v>
      </c>
      <c r="L467" s="160"/>
      <c r="M467" s="160"/>
      <c r="N467" s="160"/>
      <c r="O467" s="160"/>
      <c r="P467" s="191"/>
      <c r="Q467" s="160"/>
    </row>
    <row r="468" spans="1:17" s="150" customFormat="1" ht="13.2" hidden="1" x14ac:dyDescent="0.25">
      <c r="A468" s="175" t="s">
        <v>237</v>
      </c>
      <c r="B468" s="160"/>
      <c r="C468" s="160"/>
      <c r="D468" s="160"/>
      <c r="E468" s="160"/>
      <c r="F468" s="160"/>
      <c r="G468" s="160"/>
      <c r="H468" s="162"/>
      <c r="I468" s="160"/>
      <c r="J468" s="160"/>
      <c r="K468" s="160"/>
      <c r="L468" s="160"/>
      <c r="M468" s="160"/>
      <c r="N468" s="160"/>
      <c r="O468" s="160"/>
      <c r="P468" s="191"/>
      <c r="Q468" s="160"/>
    </row>
    <row r="469" spans="1:17" s="150" customFormat="1" ht="13.2" hidden="1" x14ac:dyDescent="0.25">
      <c r="A469" s="165" t="s">
        <v>124</v>
      </c>
      <c r="B469" s="158">
        <v>4049</v>
      </c>
      <c r="C469" s="158">
        <v>1714</v>
      </c>
      <c r="D469" s="158">
        <v>2845</v>
      </c>
      <c r="E469" s="158">
        <v>3098</v>
      </c>
      <c r="F469" s="158">
        <v>3437</v>
      </c>
      <c r="G469" s="158">
        <v>3524</v>
      </c>
      <c r="H469" s="159">
        <v>4212</v>
      </c>
      <c r="I469" s="158">
        <v>4819</v>
      </c>
      <c r="J469" s="158">
        <v>4984</v>
      </c>
      <c r="K469" s="158">
        <v>6792</v>
      </c>
      <c r="L469" s="160"/>
      <c r="M469" s="160"/>
      <c r="N469" s="160"/>
      <c r="O469" s="160"/>
      <c r="P469" s="191"/>
      <c r="Q469" s="160"/>
    </row>
    <row r="470" spans="1:17" s="150" customFormat="1" ht="13.2" hidden="1" x14ac:dyDescent="0.25">
      <c r="A470" s="165" t="s">
        <v>157</v>
      </c>
      <c r="B470" s="173">
        <v>5.2</v>
      </c>
      <c r="C470" s="173">
        <v>5.3</v>
      </c>
      <c r="D470" s="173">
        <v>8</v>
      </c>
      <c r="E470" s="173">
        <v>6.6</v>
      </c>
      <c r="F470" s="173">
        <v>6.8</v>
      </c>
      <c r="G470" s="173">
        <v>5.9</v>
      </c>
      <c r="H470" s="174">
        <v>5.9</v>
      </c>
      <c r="I470" s="173">
        <v>5.3</v>
      </c>
      <c r="J470" s="173">
        <v>4.2</v>
      </c>
      <c r="K470" s="173">
        <v>3.9</v>
      </c>
      <c r="L470" s="160"/>
      <c r="M470" s="160"/>
      <c r="N470" s="160"/>
      <c r="O470" s="160"/>
      <c r="P470" s="191"/>
      <c r="Q470" s="160"/>
    </row>
    <row r="471" spans="1:17" s="150" customFormat="1" ht="13.2" hidden="1" x14ac:dyDescent="0.25">
      <c r="A471" s="165" t="s">
        <v>125</v>
      </c>
      <c r="B471" s="169">
        <v>48.68</v>
      </c>
      <c r="C471" s="169">
        <v>107.87</v>
      </c>
      <c r="D471" s="169">
        <v>73.34</v>
      </c>
      <c r="E471" s="169">
        <v>127.61</v>
      </c>
      <c r="F471" s="169">
        <v>129.41999999999999</v>
      </c>
      <c r="G471" s="169">
        <v>104.54</v>
      </c>
      <c r="H471" s="170">
        <v>131.69</v>
      </c>
      <c r="I471" s="169">
        <v>131.43</v>
      </c>
      <c r="J471" s="169">
        <v>150.97999999999999</v>
      </c>
      <c r="K471" s="169">
        <v>260.66000000000003</v>
      </c>
      <c r="L471" s="160"/>
      <c r="M471" s="160"/>
      <c r="N471" s="160"/>
      <c r="O471" s="160"/>
      <c r="P471" s="191"/>
      <c r="Q471" s="160"/>
    </row>
    <row r="472" spans="1:17" s="150" customFormat="1" ht="13.2" hidden="1" x14ac:dyDescent="0.25">
      <c r="A472" s="165" t="s">
        <v>126</v>
      </c>
      <c r="B472" s="169">
        <v>1.2</v>
      </c>
      <c r="C472" s="169">
        <v>6.29</v>
      </c>
      <c r="D472" s="169">
        <v>2.58</v>
      </c>
      <c r="E472" s="169">
        <v>4.12</v>
      </c>
      <c r="F472" s="169">
        <v>3.77</v>
      </c>
      <c r="G472" s="169">
        <v>2.97</v>
      </c>
      <c r="H472" s="170">
        <v>3.13</v>
      </c>
      <c r="I472" s="169">
        <v>2.73</v>
      </c>
      <c r="J472" s="169">
        <v>3.03</v>
      </c>
      <c r="K472" s="169">
        <v>3.84</v>
      </c>
      <c r="L472" s="160"/>
      <c r="M472" s="160"/>
      <c r="N472" s="160"/>
      <c r="O472" s="160"/>
      <c r="P472" s="191"/>
      <c r="Q472" s="160"/>
    </row>
    <row r="473" spans="1:17" s="150" customFormat="1" ht="13.2" hidden="1" x14ac:dyDescent="0.25">
      <c r="A473" s="175" t="s">
        <v>238</v>
      </c>
      <c r="B473" s="160"/>
      <c r="C473" s="160"/>
      <c r="D473" s="160"/>
      <c r="E473" s="160"/>
      <c r="F473" s="160"/>
      <c r="G473" s="160"/>
      <c r="H473" s="162"/>
      <c r="I473" s="160"/>
      <c r="J473" s="160"/>
      <c r="K473" s="160"/>
      <c r="L473" s="160"/>
      <c r="M473" s="160"/>
      <c r="N473" s="160"/>
      <c r="O473" s="160"/>
      <c r="P473" s="191"/>
      <c r="Q473" s="160"/>
    </row>
    <row r="474" spans="1:17" s="150" customFormat="1" ht="13.2" hidden="1" x14ac:dyDescent="0.25">
      <c r="A474" s="165" t="s">
        <v>124</v>
      </c>
      <c r="B474" s="158">
        <v>1252</v>
      </c>
      <c r="C474" s="180" t="s">
        <v>151</v>
      </c>
      <c r="D474" s="177">
        <v>743</v>
      </c>
      <c r="E474" s="177">
        <v>698</v>
      </c>
      <c r="F474" s="158">
        <v>1037</v>
      </c>
      <c r="G474" s="177">
        <v>897</v>
      </c>
      <c r="H474" s="159">
        <v>1001</v>
      </c>
      <c r="I474" s="158">
        <v>1442</v>
      </c>
      <c r="J474" s="158">
        <v>2049</v>
      </c>
      <c r="K474" s="158">
        <v>2703</v>
      </c>
      <c r="L474" s="160"/>
      <c r="M474" s="160"/>
      <c r="N474" s="160"/>
      <c r="O474" s="160"/>
      <c r="P474" s="191"/>
      <c r="Q474" s="160"/>
    </row>
    <row r="475" spans="1:17" s="150" customFormat="1" ht="13.2" hidden="1" x14ac:dyDescent="0.25">
      <c r="A475" s="165" t="s">
        <v>157</v>
      </c>
      <c r="B475" s="173">
        <v>1.6</v>
      </c>
      <c r="C475" s="180" t="s">
        <v>151</v>
      </c>
      <c r="D475" s="173">
        <v>2.1</v>
      </c>
      <c r="E475" s="173">
        <v>1.5</v>
      </c>
      <c r="F475" s="173">
        <v>2.1</v>
      </c>
      <c r="G475" s="173">
        <v>1.5</v>
      </c>
      <c r="H475" s="174">
        <v>1.4</v>
      </c>
      <c r="I475" s="173">
        <v>1.6</v>
      </c>
      <c r="J475" s="173">
        <v>1.7</v>
      </c>
      <c r="K475" s="173">
        <v>1.5</v>
      </c>
      <c r="L475" s="160"/>
      <c r="M475" s="160"/>
      <c r="N475" s="160"/>
      <c r="O475" s="160"/>
      <c r="P475" s="191"/>
      <c r="Q475" s="160"/>
    </row>
    <row r="476" spans="1:17" s="150" customFormat="1" ht="13.2" hidden="1" x14ac:dyDescent="0.25">
      <c r="A476" s="165" t="s">
        <v>125</v>
      </c>
      <c r="B476" s="169">
        <v>59.19</v>
      </c>
      <c r="C476" s="180" t="s">
        <v>151</v>
      </c>
      <c r="D476" s="169">
        <v>144.66</v>
      </c>
      <c r="E476" s="169">
        <v>82.36</v>
      </c>
      <c r="F476" s="169">
        <v>185.78</v>
      </c>
      <c r="G476" s="169">
        <v>81.11</v>
      </c>
      <c r="H476" s="170">
        <v>82.34</v>
      </c>
      <c r="I476" s="169">
        <v>107.01</v>
      </c>
      <c r="J476" s="169">
        <v>223.66</v>
      </c>
      <c r="K476" s="169">
        <v>205.42</v>
      </c>
      <c r="L476" s="160"/>
      <c r="M476" s="160"/>
      <c r="N476" s="160"/>
      <c r="O476" s="160"/>
      <c r="P476" s="191"/>
      <c r="Q476" s="160"/>
    </row>
    <row r="477" spans="1:17" s="150" customFormat="1" ht="13.2" hidden="1" x14ac:dyDescent="0.25">
      <c r="A477" s="165" t="s">
        <v>126</v>
      </c>
      <c r="B477" s="169">
        <v>4.7300000000000004</v>
      </c>
      <c r="C477" s="180" t="s">
        <v>151</v>
      </c>
      <c r="D477" s="169">
        <v>19.46</v>
      </c>
      <c r="E477" s="169">
        <v>11.8</v>
      </c>
      <c r="F477" s="169">
        <v>17.91</v>
      </c>
      <c r="G477" s="169">
        <v>9.0399999999999991</v>
      </c>
      <c r="H477" s="170">
        <v>8.2200000000000006</v>
      </c>
      <c r="I477" s="169">
        <v>7.42</v>
      </c>
      <c r="J477" s="169">
        <v>10.91</v>
      </c>
      <c r="K477" s="169">
        <v>7.6</v>
      </c>
      <c r="L477" s="160"/>
      <c r="M477" s="160"/>
      <c r="N477" s="160"/>
      <c r="O477" s="160"/>
      <c r="P477" s="191"/>
      <c r="Q477" s="160"/>
    </row>
    <row r="478" spans="1:17" s="150" customFormat="1" ht="13.2" hidden="1" x14ac:dyDescent="0.25">
      <c r="A478" s="175" t="s">
        <v>239</v>
      </c>
      <c r="B478" s="160"/>
      <c r="C478" s="160"/>
      <c r="D478" s="160"/>
      <c r="E478" s="160"/>
      <c r="F478" s="160"/>
      <c r="G478" s="160"/>
      <c r="H478" s="162"/>
      <c r="I478" s="160"/>
      <c r="J478" s="160"/>
      <c r="K478" s="160"/>
      <c r="L478" s="160"/>
      <c r="M478" s="160"/>
      <c r="N478" s="160"/>
      <c r="O478" s="160"/>
      <c r="P478" s="191"/>
      <c r="Q478" s="160"/>
    </row>
    <row r="479" spans="1:17" s="150" customFormat="1" ht="13.2" hidden="1" x14ac:dyDescent="0.25">
      <c r="A479" s="165" t="s">
        <v>124</v>
      </c>
      <c r="B479" s="177">
        <v>591</v>
      </c>
      <c r="C479" s="177">
        <v>267</v>
      </c>
      <c r="D479" s="177">
        <v>433</v>
      </c>
      <c r="E479" s="177">
        <v>446</v>
      </c>
      <c r="F479" s="177">
        <v>494</v>
      </c>
      <c r="G479" s="180" t="s">
        <v>151</v>
      </c>
      <c r="H479" s="178">
        <v>571</v>
      </c>
      <c r="I479" s="177">
        <v>681</v>
      </c>
      <c r="J479" s="177">
        <v>619</v>
      </c>
      <c r="K479" s="177">
        <v>762</v>
      </c>
      <c r="L479" s="160"/>
      <c r="M479" s="160"/>
      <c r="N479" s="160"/>
      <c r="O479" s="160"/>
      <c r="P479" s="191"/>
      <c r="Q479" s="160"/>
    </row>
    <row r="480" spans="1:17" s="150" customFormat="1" ht="13.2" hidden="1" x14ac:dyDescent="0.25">
      <c r="A480" s="165" t="s">
        <v>157</v>
      </c>
      <c r="B480" s="173">
        <v>0.8</v>
      </c>
      <c r="C480" s="173">
        <v>0.8</v>
      </c>
      <c r="D480" s="173">
        <v>1.2</v>
      </c>
      <c r="E480" s="173">
        <v>0.9</v>
      </c>
      <c r="F480" s="173">
        <v>1</v>
      </c>
      <c r="G480" s="180" t="s">
        <v>151</v>
      </c>
      <c r="H480" s="174">
        <v>0.8</v>
      </c>
      <c r="I480" s="173">
        <v>0.8</v>
      </c>
      <c r="J480" s="173">
        <v>0.5</v>
      </c>
      <c r="K480" s="173">
        <v>0.4</v>
      </c>
      <c r="L480" s="160"/>
      <c r="M480" s="160"/>
      <c r="N480" s="160"/>
      <c r="O480" s="160"/>
      <c r="P480" s="191"/>
      <c r="Q480" s="160"/>
    </row>
    <row r="481" spans="1:17" s="150" customFormat="1" ht="13.2" hidden="1" x14ac:dyDescent="0.25">
      <c r="A481" s="165" t="s">
        <v>125</v>
      </c>
      <c r="B481" s="169">
        <v>37.18</v>
      </c>
      <c r="C481" s="169">
        <v>30.75</v>
      </c>
      <c r="D481" s="169">
        <v>36.08</v>
      </c>
      <c r="E481" s="169">
        <v>38.659999999999997</v>
      </c>
      <c r="F481" s="169">
        <v>39.29</v>
      </c>
      <c r="G481" s="180" t="s">
        <v>151</v>
      </c>
      <c r="H481" s="170">
        <v>43.4</v>
      </c>
      <c r="I481" s="169">
        <v>56.74</v>
      </c>
      <c r="J481" s="169">
        <v>44.47</v>
      </c>
      <c r="K481" s="169">
        <v>51.56</v>
      </c>
      <c r="L481" s="160"/>
      <c r="M481" s="160"/>
      <c r="N481" s="160"/>
      <c r="O481" s="160"/>
      <c r="P481" s="191"/>
      <c r="Q481" s="160"/>
    </row>
    <row r="482" spans="1:17" s="150" customFormat="1" ht="13.2" hidden="1" x14ac:dyDescent="0.25">
      <c r="A482" s="165" t="s">
        <v>126</v>
      </c>
      <c r="B482" s="169">
        <v>6.29</v>
      </c>
      <c r="C482" s="169">
        <v>11.5</v>
      </c>
      <c r="D482" s="169">
        <v>8.34</v>
      </c>
      <c r="E482" s="169">
        <v>8.66</v>
      </c>
      <c r="F482" s="169">
        <v>7.96</v>
      </c>
      <c r="G482" s="180" t="s">
        <v>151</v>
      </c>
      <c r="H482" s="170">
        <v>7.61</v>
      </c>
      <c r="I482" s="169">
        <v>8.33</v>
      </c>
      <c r="J482" s="169">
        <v>7.19</v>
      </c>
      <c r="K482" s="169">
        <v>6.77</v>
      </c>
      <c r="L482" s="160"/>
      <c r="M482" s="160"/>
      <c r="N482" s="160"/>
      <c r="O482" s="160"/>
      <c r="P482" s="191"/>
      <c r="Q482" s="160"/>
    </row>
    <row r="483" spans="1:17" s="150" customFormat="1" ht="13.2" hidden="1" x14ac:dyDescent="0.25">
      <c r="A483" s="175" t="s">
        <v>240</v>
      </c>
      <c r="B483" s="160"/>
      <c r="C483" s="160"/>
      <c r="D483" s="160"/>
      <c r="E483" s="160"/>
      <c r="F483" s="160"/>
      <c r="G483" s="160"/>
      <c r="H483" s="162"/>
      <c r="I483" s="160"/>
      <c r="J483" s="160"/>
      <c r="K483" s="160"/>
      <c r="L483" s="160"/>
      <c r="M483" s="160"/>
      <c r="N483" s="160"/>
      <c r="O483" s="160"/>
      <c r="P483" s="191"/>
      <c r="Q483" s="160"/>
    </row>
    <row r="484" spans="1:17" s="150" customFormat="1" ht="13.2" hidden="1" x14ac:dyDescent="0.25">
      <c r="A484" s="165" t="s">
        <v>124</v>
      </c>
      <c r="B484" s="177">
        <v>267</v>
      </c>
      <c r="C484" s="180" t="s">
        <v>151</v>
      </c>
      <c r="D484" s="177">
        <v>228</v>
      </c>
      <c r="E484" s="177">
        <v>207</v>
      </c>
      <c r="F484" s="177">
        <v>162</v>
      </c>
      <c r="G484" s="177">
        <v>197</v>
      </c>
      <c r="H484" s="178">
        <v>245</v>
      </c>
      <c r="I484" s="177">
        <v>309</v>
      </c>
      <c r="J484" s="177">
        <v>408</v>
      </c>
      <c r="K484" s="177">
        <v>454</v>
      </c>
      <c r="L484" s="160"/>
      <c r="M484" s="160"/>
      <c r="N484" s="160"/>
      <c r="O484" s="160"/>
      <c r="P484" s="191"/>
      <c r="Q484" s="160"/>
    </row>
    <row r="485" spans="1:17" s="150" customFormat="1" ht="13.2" hidden="1" x14ac:dyDescent="0.25">
      <c r="A485" s="165" t="s">
        <v>157</v>
      </c>
      <c r="B485" s="173">
        <v>0.3</v>
      </c>
      <c r="C485" s="180" t="s">
        <v>151</v>
      </c>
      <c r="D485" s="173">
        <v>0.6</v>
      </c>
      <c r="E485" s="173">
        <v>0.4</v>
      </c>
      <c r="F485" s="173">
        <v>0.3</v>
      </c>
      <c r="G485" s="173">
        <v>0.3</v>
      </c>
      <c r="H485" s="174">
        <v>0.3</v>
      </c>
      <c r="I485" s="173">
        <v>0.3</v>
      </c>
      <c r="J485" s="173">
        <v>0.3</v>
      </c>
      <c r="K485" s="173">
        <v>0.3</v>
      </c>
      <c r="L485" s="160"/>
      <c r="M485" s="160"/>
      <c r="N485" s="160"/>
      <c r="O485" s="160"/>
      <c r="P485" s="191"/>
      <c r="Q485" s="160"/>
    </row>
    <row r="486" spans="1:17" s="150" customFormat="1" ht="13.2" hidden="1" x14ac:dyDescent="0.25">
      <c r="A486" s="165" t="s">
        <v>125</v>
      </c>
      <c r="B486" s="169">
        <v>14.58</v>
      </c>
      <c r="C486" s="180" t="s">
        <v>151</v>
      </c>
      <c r="D486" s="169">
        <v>40.78</v>
      </c>
      <c r="E486" s="169">
        <v>31.46</v>
      </c>
      <c r="F486" s="169">
        <v>28.3</v>
      </c>
      <c r="G486" s="169">
        <v>20.149999999999999</v>
      </c>
      <c r="H486" s="170">
        <v>27.76</v>
      </c>
      <c r="I486" s="169">
        <v>27.4</v>
      </c>
      <c r="J486" s="169">
        <v>31.22</v>
      </c>
      <c r="K486" s="169">
        <v>39.44</v>
      </c>
      <c r="L486" s="160"/>
      <c r="M486" s="160"/>
      <c r="N486" s="160"/>
      <c r="O486" s="160"/>
      <c r="P486" s="191"/>
      <c r="Q486" s="160"/>
    </row>
    <row r="487" spans="1:17" s="150" customFormat="1" ht="13.2" hidden="1" x14ac:dyDescent="0.25">
      <c r="A487" s="165" t="s">
        <v>126</v>
      </c>
      <c r="B487" s="169">
        <v>5.46</v>
      </c>
      <c r="C487" s="180" t="s">
        <v>151</v>
      </c>
      <c r="D487" s="169">
        <v>17.920000000000002</v>
      </c>
      <c r="E487" s="169">
        <v>15.22</v>
      </c>
      <c r="F487" s="169">
        <v>17.45</v>
      </c>
      <c r="G487" s="169">
        <v>10.24</v>
      </c>
      <c r="H487" s="170">
        <v>11.33</v>
      </c>
      <c r="I487" s="169">
        <v>8.8800000000000008</v>
      </c>
      <c r="J487" s="169">
        <v>7.65</v>
      </c>
      <c r="K487" s="169">
        <v>8.69</v>
      </c>
      <c r="L487" s="160"/>
      <c r="M487" s="160"/>
      <c r="N487" s="160"/>
      <c r="O487" s="160"/>
      <c r="P487" s="191"/>
      <c r="Q487" s="160"/>
    </row>
    <row r="488" spans="1:17" s="150" customFormat="1" ht="13.2" x14ac:dyDescent="0.25">
      <c r="A488" s="172" t="s">
        <v>121</v>
      </c>
      <c r="B488" s="160"/>
      <c r="C488" s="160"/>
      <c r="D488" s="160"/>
      <c r="E488" s="160"/>
      <c r="F488" s="160"/>
      <c r="G488" s="160"/>
      <c r="H488" s="162"/>
      <c r="I488" s="160"/>
      <c r="J488" s="160"/>
      <c r="K488" s="160"/>
      <c r="L488" s="160"/>
      <c r="M488" s="160"/>
      <c r="N488" s="160"/>
      <c r="O488" s="160"/>
      <c r="P488" s="191"/>
      <c r="Q488" s="160"/>
    </row>
    <row r="489" spans="1:17" s="150" customFormat="1" ht="13.2" x14ac:dyDescent="0.25">
      <c r="A489" s="183" t="s">
        <v>241</v>
      </c>
      <c r="B489" s="160"/>
      <c r="C489" s="160"/>
      <c r="D489" s="160"/>
      <c r="E489" s="160"/>
      <c r="F489" s="160"/>
      <c r="G489" s="160"/>
      <c r="H489" s="162"/>
      <c r="I489" s="160"/>
      <c r="J489" s="160"/>
      <c r="K489" s="160"/>
      <c r="L489" s="160"/>
      <c r="M489" s="160"/>
      <c r="N489" s="160"/>
      <c r="O489" s="160"/>
      <c r="P489" s="191"/>
      <c r="Q489" s="160"/>
    </row>
    <row r="490" spans="1:17" s="150" customFormat="1" ht="13.2" x14ac:dyDescent="0.25">
      <c r="A490" s="165" t="s">
        <v>124</v>
      </c>
      <c r="B490" s="158">
        <v>3635</v>
      </c>
      <c r="C490" s="158">
        <v>1317</v>
      </c>
      <c r="D490" s="158">
        <v>1513</v>
      </c>
      <c r="E490" s="158">
        <v>2510</v>
      </c>
      <c r="F490" s="158">
        <v>2110</v>
      </c>
      <c r="G490" s="158">
        <v>2309</v>
      </c>
      <c r="H490" s="159">
        <v>3167</v>
      </c>
      <c r="I490" s="158">
        <v>3998</v>
      </c>
      <c r="J490" s="158">
        <v>5879</v>
      </c>
      <c r="K490" s="158">
        <v>9526</v>
      </c>
      <c r="L490" s="160"/>
      <c r="M490" s="160"/>
      <c r="N490" s="160"/>
      <c r="O490" s="160"/>
      <c r="P490" s="191"/>
      <c r="Q490" s="160"/>
    </row>
    <row r="491" spans="1:17" s="150" customFormat="1" ht="13.2" x14ac:dyDescent="0.25">
      <c r="A491" s="165" t="s">
        <v>157</v>
      </c>
      <c r="B491" s="173">
        <v>4.7</v>
      </c>
      <c r="C491" s="173">
        <v>4.0999999999999996</v>
      </c>
      <c r="D491" s="173">
        <v>4.3</v>
      </c>
      <c r="E491" s="173">
        <v>5.3</v>
      </c>
      <c r="F491" s="173">
        <v>4.2</v>
      </c>
      <c r="G491" s="173">
        <v>3.9</v>
      </c>
      <c r="H491" s="174">
        <v>4.4000000000000004</v>
      </c>
      <c r="I491" s="173">
        <v>4.4000000000000004</v>
      </c>
      <c r="J491" s="173">
        <v>5</v>
      </c>
      <c r="K491" s="173">
        <v>5.4</v>
      </c>
      <c r="L491" s="160"/>
      <c r="M491" s="160"/>
      <c r="N491" s="160"/>
      <c r="O491" s="160"/>
      <c r="P491" s="191"/>
      <c r="Q491" s="160"/>
    </row>
    <row r="492" spans="1:17" s="150" customFormat="1" ht="13.2" x14ac:dyDescent="0.25">
      <c r="A492" s="165" t="s">
        <v>125</v>
      </c>
      <c r="B492" s="169">
        <v>125.08</v>
      </c>
      <c r="C492" s="169">
        <v>150.28</v>
      </c>
      <c r="D492" s="169">
        <v>181.36</v>
      </c>
      <c r="E492" s="169">
        <v>253.86</v>
      </c>
      <c r="F492" s="169">
        <v>131.19999999999999</v>
      </c>
      <c r="G492" s="169">
        <v>114.7</v>
      </c>
      <c r="H492" s="170">
        <v>197.7</v>
      </c>
      <c r="I492" s="169">
        <v>204.28</v>
      </c>
      <c r="J492" s="169">
        <v>660.94</v>
      </c>
      <c r="K492" s="169">
        <v>764.04</v>
      </c>
      <c r="L492" s="160"/>
      <c r="M492" s="160"/>
      <c r="N492" s="160"/>
      <c r="O492" s="160"/>
      <c r="P492" s="191"/>
      <c r="Q492" s="160"/>
    </row>
    <row r="493" spans="1:17" s="150" customFormat="1" ht="13.2" x14ac:dyDescent="0.25">
      <c r="A493" s="165" t="s">
        <v>126</v>
      </c>
      <c r="B493" s="169">
        <v>3.44</v>
      </c>
      <c r="C493" s="169">
        <v>11.41</v>
      </c>
      <c r="D493" s="169">
        <v>11.99</v>
      </c>
      <c r="E493" s="169">
        <v>10.11</v>
      </c>
      <c r="F493" s="169">
        <v>6.22</v>
      </c>
      <c r="G493" s="169">
        <v>4.97</v>
      </c>
      <c r="H493" s="170">
        <v>6.24</v>
      </c>
      <c r="I493" s="169">
        <v>5.1100000000000003</v>
      </c>
      <c r="J493" s="169">
        <v>11.24</v>
      </c>
      <c r="K493" s="169">
        <v>8.02</v>
      </c>
      <c r="L493" s="160"/>
      <c r="M493" s="160"/>
      <c r="N493" s="160"/>
      <c r="O493" s="160"/>
      <c r="P493" s="191"/>
      <c r="Q493" s="160"/>
    </row>
    <row r="494" spans="1:17" s="150" customFormat="1" ht="13.2" hidden="1" x14ac:dyDescent="0.25">
      <c r="A494" s="175" t="s">
        <v>242</v>
      </c>
      <c r="B494" s="160"/>
      <c r="C494" s="160"/>
      <c r="D494" s="160"/>
      <c r="E494" s="160"/>
      <c r="F494" s="160"/>
      <c r="G494" s="160"/>
      <c r="H494" s="162"/>
      <c r="I494" s="160"/>
      <c r="J494" s="160"/>
      <c r="K494" s="160"/>
      <c r="L494" s="160"/>
      <c r="M494" s="160"/>
      <c r="N494" s="160"/>
      <c r="O494" s="160"/>
      <c r="P494" s="191"/>
      <c r="Q494" s="160"/>
    </row>
    <row r="495" spans="1:17" s="150" customFormat="1" ht="13.2" hidden="1" x14ac:dyDescent="0.25">
      <c r="A495" s="165" t="s">
        <v>124</v>
      </c>
      <c r="B495" s="177">
        <v>951</v>
      </c>
      <c r="C495" s="177">
        <v>156</v>
      </c>
      <c r="D495" s="177">
        <v>178</v>
      </c>
      <c r="E495" s="177">
        <v>314</v>
      </c>
      <c r="F495" s="177">
        <v>387</v>
      </c>
      <c r="G495" s="177">
        <v>449</v>
      </c>
      <c r="H495" s="178">
        <v>722</v>
      </c>
      <c r="I495" s="177">
        <v>944</v>
      </c>
      <c r="J495" s="158">
        <v>1724</v>
      </c>
      <c r="K495" s="158">
        <v>3566</v>
      </c>
      <c r="L495" s="160"/>
      <c r="M495" s="160"/>
      <c r="N495" s="160"/>
      <c r="O495" s="160"/>
      <c r="P495" s="191"/>
      <c r="Q495" s="160"/>
    </row>
    <row r="496" spans="1:17" s="150" customFormat="1" ht="13.2" hidden="1" x14ac:dyDescent="0.25">
      <c r="A496" s="165" t="s">
        <v>157</v>
      </c>
      <c r="B496" s="173">
        <v>1.2</v>
      </c>
      <c r="C496" s="173">
        <v>0.5</v>
      </c>
      <c r="D496" s="173">
        <v>0.5</v>
      </c>
      <c r="E496" s="173">
        <v>0.7</v>
      </c>
      <c r="F496" s="173">
        <v>0.8</v>
      </c>
      <c r="G496" s="173">
        <v>0.8</v>
      </c>
      <c r="H496" s="174">
        <v>1</v>
      </c>
      <c r="I496" s="173">
        <v>1</v>
      </c>
      <c r="J496" s="173">
        <v>1.5</v>
      </c>
      <c r="K496" s="173">
        <v>2</v>
      </c>
      <c r="L496" s="160"/>
      <c r="M496" s="160"/>
      <c r="N496" s="160"/>
      <c r="O496" s="160"/>
      <c r="P496" s="191"/>
      <c r="Q496" s="160"/>
    </row>
    <row r="497" spans="1:17" s="150" customFormat="1" ht="13.2" hidden="1" x14ac:dyDescent="0.25">
      <c r="A497" s="165" t="s">
        <v>125</v>
      </c>
      <c r="B497" s="169">
        <v>67.64</v>
      </c>
      <c r="C497" s="169">
        <v>23.61</v>
      </c>
      <c r="D497" s="169">
        <v>29.96</v>
      </c>
      <c r="E497" s="169">
        <v>39.92</v>
      </c>
      <c r="F497" s="169">
        <v>53.51</v>
      </c>
      <c r="G497" s="169">
        <v>33.78</v>
      </c>
      <c r="H497" s="170">
        <v>69.08</v>
      </c>
      <c r="I497" s="169">
        <v>49.64</v>
      </c>
      <c r="J497" s="169">
        <v>247.24</v>
      </c>
      <c r="K497" s="169">
        <v>562.66</v>
      </c>
      <c r="L497" s="160"/>
      <c r="M497" s="160"/>
      <c r="N497" s="160"/>
      <c r="O497" s="160"/>
      <c r="P497" s="191"/>
      <c r="Q497" s="160"/>
    </row>
    <row r="498" spans="1:17" s="150" customFormat="1" ht="13.2" hidden="1" x14ac:dyDescent="0.25">
      <c r="A498" s="165" t="s">
        <v>126</v>
      </c>
      <c r="B498" s="169">
        <v>7.11</v>
      </c>
      <c r="C498" s="169">
        <v>15.15</v>
      </c>
      <c r="D498" s="169">
        <v>16.82</v>
      </c>
      <c r="E498" s="169">
        <v>12.73</v>
      </c>
      <c r="F498" s="169">
        <v>13.83</v>
      </c>
      <c r="G498" s="169">
        <v>7.53</v>
      </c>
      <c r="H498" s="170">
        <v>9.57</v>
      </c>
      <c r="I498" s="169">
        <v>5.26</v>
      </c>
      <c r="J498" s="169">
        <v>14.34</v>
      </c>
      <c r="K498" s="169">
        <v>15.78</v>
      </c>
      <c r="L498" s="160"/>
      <c r="M498" s="160"/>
      <c r="N498" s="160"/>
      <c r="O498" s="160"/>
      <c r="P498" s="191"/>
      <c r="Q498" s="160"/>
    </row>
    <row r="499" spans="1:17" s="150" customFormat="1" ht="13.2" hidden="1" x14ac:dyDescent="0.25">
      <c r="A499" s="175" t="s">
        <v>243</v>
      </c>
      <c r="B499" s="160"/>
      <c r="C499" s="160"/>
      <c r="D499" s="160"/>
      <c r="E499" s="160"/>
      <c r="F499" s="160"/>
      <c r="G499" s="160"/>
      <c r="H499" s="162"/>
      <c r="I499" s="160"/>
      <c r="J499" s="160"/>
      <c r="K499" s="160"/>
      <c r="L499" s="160"/>
      <c r="M499" s="160"/>
      <c r="N499" s="160"/>
      <c r="O499" s="160"/>
      <c r="P499" s="191"/>
      <c r="Q499" s="160"/>
    </row>
    <row r="500" spans="1:17" s="150" customFormat="1" ht="13.2" hidden="1" x14ac:dyDescent="0.25">
      <c r="A500" s="165" t="s">
        <v>124</v>
      </c>
      <c r="B500" s="177">
        <v>975</v>
      </c>
      <c r="C500" s="177">
        <v>431</v>
      </c>
      <c r="D500" s="177">
        <v>634</v>
      </c>
      <c r="E500" s="177">
        <v>944</v>
      </c>
      <c r="F500" s="177">
        <v>815</v>
      </c>
      <c r="G500" s="177">
        <v>865</v>
      </c>
      <c r="H500" s="178">
        <v>967</v>
      </c>
      <c r="I500" s="158">
        <v>1069</v>
      </c>
      <c r="J500" s="158">
        <v>1290</v>
      </c>
      <c r="K500" s="158">
        <v>1662</v>
      </c>
      <c r="L500" s="160"/>
      <c r="M500" s="160"/>
      <c r="N500" s="160"/>
      <c r="O500" s="160"/>
      <c r="P500" s="191"/>
      <c r="Q500" s="160"/>
    </row>
    <row r="501" spans="1:17" s="150" customFormat="1" ht="13.2" hidden="1" x14ac:dyDescent="0.25">
      <c r="A501" s="165" t="s">
        <v>157</v>
      </c>
      <c r="B501" s="173">
        <v>1.3</v>
      </c>
      <c r="C501" s="173">
        <v>1.3</v>
      </c>
      <c r="D501" s="173">
        <v>1.8</v>
      </c>
      <c r="E501" s="173">
        <v>2</v>
      </c>
      <c r="F501" s="173">
        <v>1.6</v>
      </c>
      <c r="G501" s="173">
        <v>1.5</v>
      </c>
      <c r="H501" s="174">
        <v>1.3</v>
      </c>
      <c r="I501" s="173">
        <v>1.2</v>
      </c>
      <c r="J501" s="173">
        <v>1.1000000000000001</v>
      </c>
      <c r="K501" s="173">
        <v>0.9</v>
      </c>
      <c r="L501" s="160"/>
      <c r="M501" s="160"/>
      <c r="N501" s="160"/>
      <c r="O501" s="160"/>
      <c r="P501" s="191"/>
      <c r="Q501" s="160"/>
    </row>
    <row r="502" spans="1:17" s="150" customFormat="1" ht="13.2" hidden="1" x14ac:dyDescent="0.25">
      <c r="A502" s="165" t="s">
        <v>125</v>
      </c>
      <c r="B502" s="169">
        <v>22.4</v>
      </c>
      <c r="C502" s="169">
        <v>40.1</v>
      </c>
      <c r="D502" s="169">
        <v>30.16</v>
      </c>
      <c r="E502" s="169">
        <v>133.93</v>
      </c>
      <c r="F502" s="169">
        <v>46.32</v>
      </c>
      <c r="G502" s="169">
        <v>45.44</v>
      </c>
      <c r="H502" s="170">
        <v>34.17</v>
      </c>
      <c r="I502" s="169">
        <v>42.22</v>
      </c>
      <c r="J502" s="169">
        <v>53.58</v>
      </c>
      <c r="K502" s="169">
        <v>93.01</v>
      </c>
      <c r="L502" s="160"/>
      <c r="M502" s="160"/>
      <c r="N502" s="160"/>
      <c r="O502" s="160"/>
      <c r="P502" s="191"/>
      <c r="Q502" s="160"/>
    </row>
    <row r="503" spans="1:17" s="150" customFormat="1" ht="13.2" hidden="1" x14ac:dyDescent="0.25">
      <c r="A503" s="165" t="s">
        <v>126</v>
      </c>
      <c r="B503" s="169">
        <v>2.2999999999999998</v>
      </c>
      <c r="C503" s="169">
        <v>9.31</v>
      </c>
      <c r="D503" s="169">
        <v>4.75</v>
      </c>
      <c r="E503" s="169">
        <v>14.19</v>
      </c>
      <c r="F503" s="169">
        <v>5.68</v>
      </c>
      <c r="G503" s="169">
        <v>5.25</v>
      </c>
      <c r="H503" s="170">
        <v>3.53</v>
      </c>
      <c r="I503" s="169">
        <v>3.95</v>
      </c>
      <c r="J503" s="169">
        <v>4.1500000000000004</v>
      </c>
      <c r="K503" s="169">
        <v>5.6</v>
      </c>
      <c r="L503" s="160"/>
      <c r="M503" s="160"/>
      <c r="N503" s="160"/>
      <c r="O503" s="160"/>
      <c r="P503" s="191"/>
      <c r="Q503" s="160"/>
    </row>
    <row r="504" spans="1:17" s="150" customFormat="1" ht="13.2" hidden="1" x14ac:dyDescent="0.25">
      <c r="A504" s="175" t="s">
        <v>244</v>
      </c>
      <c r="B504" s="160"/>
      <c r="C504" s="160"/>
      <c r="D504" s="160"/>
      <c r="E504" s="160"/>
      <c r="F504" s="160"/>
      <c r="G504" s="160"/>
      <c r="H504" s="162"/>
      <c r="I504" s="160"/>
      <c r="J504" s="160"/>
      <c r="K504" s="160"/>
      <c r="L504" s="160"/>
      <c r="M504" s="160"/>
      <c r="N504" s="160"/>
      <c r="O504" s="160"/>
      <c r="P504" s="191"/>
      <c r="Q504" s="160"/>
    </row>
    <row r="505" spans="1:17" s="150" customFormat="1" ht="13.2" hidden="1" x14ac:dyDescent="0.25">
      <c r="A505" s="165" t="s">
        <v>124</v>
      </c>
      <c r="B505" s="158">
        <v>1057</v>
      </c>
      <c r="C505" s="177">
        <v>572</v>
      </c>
      <c r="D505" s="177">
        <v>606</v>
      </c>
      <c r="E505" s="177">
        <v>787</v>
      </c>
      <c r="F505" s="177">
        <v>560</v>
      </c>
      <c r="G505" s="177">
        <v>746</v>
      </c>
      <c r="H505" s="178">
        <v>951</v>
      </c>
      <c r="I505" s="158">
        <v>1297</v>
      </c>
      <c r="J505" s="158">
        <v>1769</v>
      </c>
      <c r="K505" s="158">
        <v>2085</v>
      </c>
      <c r="L505" s="160"/>
      <c r="M505" s="160"/>
      <c r="N505" s="160"/>
      <c r="O505" s="160"/>
      <c r="P505" s="191"/>
      <c r="Q505" s="160"/>
    </row>
    <row r="506" spans="1:17" s="150" customFormat="1" ht="13.2" hidden="1" x14ac:dyDescent="0.25">
      <c r="A506" s="165" t="s">
        <v>157</v>
      </c>
      <c r="B506" s="173">
        <v>1.4</v>
      </c>
      <c r="C506" s="173">
        <v>1.8</v>
      </c>
      <c r="D506" s="173">
        <v>1.7</v>
      </c>
      <c r="E506" s="173">
        <v>1.7</v>
      </c>
      <c r="F506" s="173">
        <v>1.1000000000000001</v>
      </c>
      <c r="G506" s="173">
        <v>1.3</v>
      </c>
      <c r="H506" s="174">
        <v>1.3</v>
      </c>
      <c r="I506" s="173">
        <v>1.4</v>
      </c>
      <c r="J506" s="173">
        <v>1.5</v>
      </c>
      <c r="K506" s="173">
        <v>1.2</v>
      </c>
      <c r="L506" s="160"/>
      <c r="M506" s="160"/>
      <c r="N506" s="160"/>
      <c r="O506" s="160"/>
      <c r="P506" s="191"/>
      <c r="Q506" s="160"/>
    </row>
    <row r="507" spans="1:17" s="150" customFormat="1" ht="13.2" hidden="1" x14ac:dyDescent="0.25">
      <c r="A507" s="165" t="s">
        <v>125</v>
      </c>
      <c r="B507" s="169">
        <v>56.27</v>
      </c>
      <c r="C507" s="169">
        <v>122.67</v>
      </c>
      <c r="D507" s="169">
        <v>143.44999999999999</v>
      </c>
      <c r="E507" s="169">
        <v>90.64</v>
      </c>
      <c r="F507" s="169">
        <v>74.430000000000007</v>
      </c>
      <c r="G507" s="169">
        <v>72.87</v>
      </c>
      <c r="H507" s="170">
        <v>103.36</v>
      </c>
      <c r="I507" s="169">
        <v>170.59</v>
      </c>
      <c r="J507" s="169">
        <v>200.3</v>
      </c>
      <c r="K507" s="169">
        <v>152.13</v>
      </c>
      <c r="L507" s="160"/>
      <c r="M507" s="160"/>
      <c r="N507" s="160"/>
      <c r="O507" s="160"/>
      <c r="P507" s="191"/>
      <c r="Q507" s="160"/>
    </row>
    <row r="508" spans="1:17" s="150" customFormat="1" ht="13.2" hidden="1" x14ac:dyDescent="0.25">
      <c r="A508" s="165" t="s">
        <v>126</v>
      </c>
      <c r="B508" s="169">
        <v>5.33</v>
      </c>
      <c r="C508" s="169">
        <v>21.45</v>
      </c>
      <c r="D508" s="169">
        <v>23.67</v>
      </c>
      <c r="E508" s="169">
        <v>11.51</v>
      </c>
      <c r="F508" s="169">
        <v>13.29</v>
      </c>
      <c r="G508" s="169">
        <v>9.77</v>
      </c>
      <c r="H508" s="170">
        <v>10.87</v>
      </c>
      <c r="I508" s="169">
        <v>13.15</v>
      </c>
      <c r="J508" s="169">
        <v>11.32</v>
      </c>
      <c r="K508" s="169">
        <v>7.3</v>
      </c>
      <c r="L508" s="160"/>
      <c r="M508" s="160"/>
      <c r="N508" s="160"/>
      <c r="O508" s="160"/>
      <c r="P508" s="191"/>
      <c r="Q508" s="160"/>
    </row>
    <row r="509" spans="1:17" s="150" customFormat="1" ht="13.2" hidden="1" x14ac:dyDescent="0.25">
      <c r="A509" s="179" t="s">
        <v>245</v>
      </c>
      <c r="B509" s="160"/>
      <c r="C509" s="160"/>
      <c r="D509" s="160"/>
      <c r="E509" s="160"/>
      <c r="F509" s="160"/>
      <c r="G509" s="160"/>
      <c r="H509" s="162"/>
      <c r="I509" s="160"/>
      <c r="J509" s="160"/>
      <c r="K509" s="160"/>
      <c r="L509" s="160"/>
      <c r="M509" s="160"/>
      <c r="N509" s="160"/>
      <c r="O509" s="160"/>
      <c r="P509" s="191"/>
      <c r="Q509" s="160"/>
    </row>
    <row r="510" spans="1:17" s="150" customFormat="1" ht="13.2" hidden="1" x14ac:dyDescent="0.25">
      <c r="A510" s="165" t="s">
        <v>124</v>
      </c>
      <c r="B510" s="177">
        <v>876</v>
      </c>
      <c r="C510" s="180" t="s">
        <v>151</v>
      </c>
      <c r="D510" s="180" t="s">
        <v>151</v>
      </c>
      <c r="E510" s="177">
        <v>655</v>
      </c>
      <c r="F510" s="177">
        <v>474</v>
      </c>
      <c r="G510" s="177">
        <v>628</v>
      </c>
      <c r="H510" s="178">
        <v>794</v>
      </c>
      <c r="I510" s="158">
        <v>1088</v>
      </c>
      <c r="J510" s="158">
        <v>1503</v>
      </c>
      <c r="K510" s="158">
        <v>1625</v>
      </c>
      <c r="L510" s="160"/>
      <c r="M510" s="160"/>
      <c r="N510" s="160"/>
      <c r="O510" s="160"/>
      <c r="P510" s="191"/>
      <c r="Q510" s="160"/>
    </row>
    <row r="511" spans="1:17" s="150" customFormat="1" ht="13.2" hidden="1" x14ac:dyDescent="0.25">
      <c r="A511" s="165" t="s">
        <v>157</v>
      </c>
      <c r="B511" s="173">
        <v>1.1000000000000001</v>
      </c>
      <c r="C511" s="180" t="s">
        <v>151</v>
      </c>
      <c r="D511" s="180" t="s">
        <v>151</v>
      </c>
      <c r="E511" s="173">
        <v>1.4</v>
      </c>
      <c r="F511" s="173">
        <v>0.9</v>
      </c>
      <c r="G511" s="173">
        <v>1.1000000000000001</v>
      </c>
      <c r="H511" s="174">
        <v>1.1000000000000001</v>
      </c>
      <c r="I511" s="173">
        <v>1.2</v>
      </c>
      <c r="J511" s="173">
        <v>1.3</v>
      </c>
      <c r="K511" s="173">
        <v>0.9</v>
      </c>
      <c r="L511" s="160"/>
      <c r="M511" s="160"/>
      <c r="N511" s="160"/>
      <c r="O511" s="160"/>
      <c r="P511" s="191"/>
      <c r="Q511" s="160"/>
    </row>
    <row r="512" spans="1:17" s="150" customFormat="1" ht="13.2" hidden="1" x14ac:dyDescent="0.25">
      <c r="A512" s="165" t="s">
        <v>125</v>
      </c>
      <c r="B512" s="169">
        <v>52.02</v>
      </c>
      <c r="C512" s="180" t="s">
        <v>151</v>
      </c>
      <c r="D512" s="180" t="s">
        <v>151</v>
      </c>
      <c r="E512" s="169">
        <v>85.61</v>
      </c>
      <c r="F512" s="169">
        <v>70.3</v>
      </c>
      <c r="G512" s="169">
        <v>70.89</v>
      </c>
      <c r="H512" s="170">
        <v>103.21</v>
      </c>
      <c r="I512" s="169">
        <v>168.91</v>
      </c>
      <c r="J512" s="169">
        <v>189.27</v>
      </c>
      <c r="K512" s="169">
        <v>147.38999999999999</v>
      </c>
      <c r="L512" s="160"/>
      <c r="M512" s="160"/>
      <c r="N512" s="160"/>
      <c r="O512" s="160"/>
      <c r="P512" s="191"/>
      <c r="Q512" s="160"/>
    </row>
    <row r="513" spans="1:17" s="150" customFormat="1" ht="13.2" hidden="1" x14ac:dyDescent="0.25">
      <c r="A513" s="165" t="s">
        <v>126</v>
      </c>
      <c r="B513" s="169">
        <v>5.94</v>
      </c>
      <c r="C513" s="180" t="s">
        <v>151</v>
      </c>
      <c r="D513" s="180" t="s">
        <v>151</v>
      </c>
      <c r="E513" s="169">
        <v>13.07</v>
      </c>
      <c r="F513" s="169">
        <v>14.82</v>
      </c>
      <c r="G513" s="169">
        <v>11.28</v>
      </c>
      <c r="H513" s="170">
        <v>12.99</v>
      </c>
      <c r="I513" s="169">
        <v>15.52</v>
      </c>
      <c r="J513" s="169">
        <v>12.6</v>
      </c>
      <c r="K513" s="169">
        <v>9.07</v>
      </c>
      <c r="L513" s="160"/>
      <c r="M513" s="160"/>
      <c r="N513" s="160"/>
      <c r="O513" s="160"/>
      <c r="P513" s="191"/>
      <c r="Q513" s="160"/>
    </row>
    <row r="514" spans="1:17" s="150" customFormat="1" ht="13.2" hidden="1" x14ac:dyDescent="0.25">
      <c r="A514" s="179" t="s">
        <v>246</v>
      </c>
      <c r="B514" s="160"/>
      <c r="C514" s="160"/>
      <c r="D514" s="160"/>
      <c r="E514" s="160"/>
      <c r="F514" s="160"/>
      <c r="G514" s="160"/>
      <c r="H514" s="162"/>
      <c r="I514" s="160"/>
      <c r="J514" s="160"/>
      <c r="K514" s="160"/>
      <c r="L514" s="160"/>
      <c r="M514" s="160"/>
      <c r="N514" s="160"/>
      <c r="O514" s="160"/>
      <c r="P514" s="191"/>
      <c r="Q514" s="160"/>
    </row>
    <row r="515" spans="1:17" s="150" customFormat="1" ht="13.2" hidden="1" x14ac:dyDescent="0.25">
      <c r="A515" s="165" t="s">
        <v>124</v>
      </c>
      <c r="B515" s="177">
        <v>181</v>
      </c>
      <c r="C515" s="180" t="s">
        <v>151</v>
      </c>
      <c r="D515" s="177">
        <v>82</v>
      </c>
      <c r="E515" s="180" t="s">
        <v>151</v>
      </c>
      <c r="F515" s="180" t="s">
        <v>151</v>
      </c>
      <c r="G515" s="177">
        <v>118</v>
      </c>
      <c r="H515" s="178">
        <v>156</v>
      </c>
      <c r="I515" s="177">
        <v>209</v>
      </c>
      <c r="J515" s="177">
        <v>266</v>
      </c>
      <c r="K515" s="177">
        <v>459</v>
      </c>
      <c r="L515" s="160"/>
      <c r="M515" s="160"/>
      <c r="N515" s="160"/>
      <c r="O515" s="160"/>
      <c r="P515" s="191"/>
      <c r="Q515" s="160"/>
    </row>
    <row r="516" spans="1:17" s="150" customFormat="1" ht="13.2" hidden="1" x14ac:dyDescent="0.25">
      <c r="A516" s="165" t="s">
        <v>157</v>
      </c>
      <c r="B516" s="173">
        <v>0.2</v>
      </c>
      <c r="C516" s="180" t="s">
        <v>151</v>
      </c>
      <c r="D516" s="173">
        <v>0.2</v>
      </c>
      <c r="E516" s="180" t="s">
        <v>151</v>
      </c>
      <c r="F516" s="180" t="s">
        <v>151</v>
      </c>
      <c r="G516" s="173">
        <v>0.2</v>
      </c>
      <c r="H516" s="174">
        <v>0.2</v>
      </c>
      <c r="I516" s="173">
        <v>0.2</v>
      </c>
      <c r="J516" s="173">
        <v>0.2</v>
      </c>
      <c r="K516" s="173">
        <v>0.3</v>
      </c>
      <c r="L516" s="160"/>
      <c r="M516" s="160"/>
      <c r="N516" s="160"/>
      <c r="O516" s="160"/>
      <c r="P516" s="191"/>
      <c r="Q516" s="160"/>
    </row>
    <row r="517" spans="1:17" s="150" customFormat="1" ht="13.2" hidden="1" x14ac:dyDescent="0.25">
      <c r="A517" s="165" t="s">
        <v>125</v>
      </c>
      <c r="B517" s="169">
        <v>11.41</v>
      </c>
      <c r="C517" s="180" t="s">
        <v>151</v>
      </c>
      <c r="D517" s="169">
        <v>14.09</v>
      </c>
      <c r="E517" s="180" t="s">
        <v>151</v>
      </c>
      <c r="F517" s="180" t="s">
        <v>151</v>
      </c>
      <c r="G517" s="169">
        <v>18.5</v>
      </c>
      <c r="H517" s="170">
        <v>22.63</v>
      </c>
      <c r="I517" s="169">
        <v>24.84</v>
      </c>
      <c r="J517" s="169">
        <v>34.04</v>
      </c>
      <c r="K517" s="169">
        <v>76.25</v>
      </c>
      <c r="L517" s="160"/>
      <c r="M517" s="160"/>
      <c r="N517" s="160"/>
      <c r="O517" s="160"/>
      <c r="P517" s="191"/>
      <c r="Q517" s="160"/>
    </row>
    <row r="518" spans="1:17" s="150" customFormat="1" ht="13.2" hidden="1" x14ac:dyDescent="0.25">
      <c r="A518" s="165" t="s">
        <v>126</v>
      </c>
      <c r="B518" s="169">
        <v>6.3</v>
      </c>
      <c r="C518" s="180" t="s">
        <v>151</v>
      </c>
      <c r="D518" s="169">
        <v>17.170000000000002</v>
      </c>
      <c r="E518" s="180" t="s">
        <v>151</v>
      </c>
      <c r="F518" s="180" t="s">
        <v>151</v>
      </c>
      <c r="G518" s="169">
        <v>15.73</v>
      </c>
      <c r="H518" s="170">
        <v>14.47</v>
      </c>
      <c r="I518" s="169">
        <v>11.88</v>
      </c>
      <c r="J518" s="169">
        <v>12.79</v>
      </c>
      <c r="K518" s="169">
        <v>16.600000000000001</v>
      </c>
      <c r="L518" s="160"/>
      <c r="M518" s="160"/>
      <c r="N518" s="160"/>
      <c r="O518" s="160"/>
      <c r="P518" s="191"/>
      <c r="Q518" s="160"/>
    </row>
    <row r="519" spans="1:17" s="150" customFormat="1" ht="13.2" hidden="1" x14ac:dyDescent="0.25">
      <c r="A519" s="175" t="s">
        <v>247</v>
      </c>
      <c r="B519" s="160"/>
      <c r="C519" s="160"/>
      <c r="D519" s="160"/>
      <c r="E519" s="160"/>
      <c r="F519" s="160"/>
      <c r="G519" s="160"/>
      <c r="H519" s="162"/>
      <c r="I519" s="160"/>
      <c r="J519" s="160"/>
      <c r="K519" s="160"/>
      <c r="L519" s="160"/>
      <c r="M519" s="160"/>
      <c r="N519" s="160"/>
      <c r="O519" s="160"/>
      <c r="P519" s="191"/>
      <c r="Q519" s="160"/>
    </row>
    <row r="520" spans="1:17" s="150" customFormat="1" ht="13.2" hidden="1" x14ac:dyDescent="0.25">
      <c r="A520" s="165" t="s">
        <v>124</v>
      </c>
      <c r="B520" s="177">
        <v>653</v>
      </c>
      <c r="C520" s="180" t="s">
        <v>151</v>
      </c>
      <c r="D520" s="177">
        <v>94</v>
      </c>
      <c r="E520" s="180" t="s">
        <v>151</v>
      </c>
      <c r="F520" s="177">
        <v>348</v>
      </c>
      <c r="G520" s="177">
        <v>250</v>
      </c>
      <c r="H520" s="178">
        <v>527</v>
      </c>
      <c r="I520" s="177">
        <v>688</v>
      </c>
      <c r="J520" s="180" t="s">
        <v>151</v>
      </c>
      <c r="K520" s="158">
        <v>2213</v>
      </c>
      <c r="L520" s="160"/>
      <c r="M520" s="160"/>
      <c r="N520" s="160"/>
      <c r="O520" s="160"/>
      <c r="P520" s="191"/>
      <c r="Q520" s="160"/>
    </row>
    <row r="521" spans="1:17" s="150" customFormat="1" ht="13.2" hidden="1" x14ac:dyDescent="0.25">
      <c r="A521" s="165" t="s">
        <v>157</v>
      </c>
      <c r="B521" s="173">
        <v>0.8</v>
      </c>
      <c r="C521" s="180" t="s">
        <v>151</v>
      </c>
      <c r="D521" s="173">
        <v>0.3</v>
      </c>
      <c r="E521" s="180" t="s">
        <v>151</v>
      </c>
      <c r="F521" s="173">
        <v>0.7</v>
      </c>
      <c r="G521" s="173">
        <v>0.4</v>
      </c>
      <c r="H521" s="174">
        <v>0.7</v>
      </c>
      <c r="I521" s="173">
        <v>0.8</v>
      </c>
      <c r="J521" s="180" t="s">
        <v>151</v>
      </c>
      <c r="K521" s="173">
        <v>1.3</v>
      </c>
      <c r="L521" s="160"/>
      <c r="M521" s="160"/>
      <c r="N521" s="160"/>
      <c r="O521" s="160"/>
      <c r="P521" s="191"/>
      <c r="Q521" s="160"/>
    </row>
    <row r="522" spans="1:17" s="150" customFormat="1" ht="13.2" hidden="1" x14ac:dyDescent="0.25">
      <c r="A522" s="165" t="s">
        <v>125</v>
      </c>
      <c r="B522" s="169">
        <v>73.31</v>
      </c>
      <c r="C522" s="180" t="s">
        <v>151</v>
      </c>
      <c r="D522" s="169">
        <v>17.86</v>
      </c>
      <c r="E522" s="180" t="s">
        <v>151</v>
      </c>
      <c r="F522" s="169">
        <v>72.03</v>
      </c>
      <c r="G522" s="169">
        <v>43.79</v>
      </c>
      <c r="H522" s="170">
        <v>124.26</v>
      </c>
      <c r="I522" s="169">
        <v>84.37</v>
      </c>
      <c r="J522" s="180" t="s">
        <v>151</v>
      </c>
      <c r="K522" s="169">
        <v>402.96</v>
      </c>
      <c r="L522" s="160"/>
      <c r="M522" s="160"/>
      <c r="N522" s="160"/>
      <c r="O522" s="160"/>
      <c r="P522" s="191"/>
      <c r="Q522" s="160"/>
    </row>
    <row r="523" spans="1:17" s="150" customFormat="1" ht="13.2" hidden="1" x14ac:dyDescent="0.25">
      <c r="A523" s="165" t="s">
        <v>126</v>
      </c>
      <c r="B523" s="169">
        <v>11.23</v>
      </c>
      <c r="C523" s="180" t="s">
        <v>151</v>
      </c>
      <c r="D523" s="169">
        <v>18.97</v>
      </c>
      <c r="E523" s="180" t="s">
        <v>151</v>
      </c>
      <c r="F523" s="169">
        <v>20.71</v>
      </c>
      <c r="G523" s="169">
        <v>17.53</v>
      </c>
      <c r="H523" s="170">
        <v>23.57</v>
      </c>
      <c r="I523" s="169">
        <v>12.26</v>
      </c>
      <c r="J523" s="180" t="s">
        <v>151</v>
      </c>
      <c r="K523" s="169">
        <v>18.21</v>
      </c>
      <c r="L523" s="160"/>
      <c r="M523" s="160"/>
      <c r="N523" s="160"/>
      <c r="O523" s="160"/>
      <c r="P523" s="191"/>
      <c r="Q523" s="160"/>
    </row>
    <row r="524" spans="1:17" s="150" customFormat="1" ht="13.2" x14ac:dyDescent="0.25">
      <c r="A524" s="172" t="s">
        <v>121</v>
      </c>
      <c r="B524" s="160"/>
      <c r="C524" s="160"/>
      <c r="D524" s="160"/>
      <c r="E524" s="160"/>
      <c r="F524" s="160"/>
      <c r="G524" s="160"/>
      <c r="H524" s="162"/>
      <c r="I524" s="160"/>
      <c r="J524" s="160"/>
      <c r="K524" s="160"/>
      <c r="L524" s="160"/>
      <c r="M524" s="160"/>
      <c r="N524" s="160"/>
      <c r="O524" s="160"/>
      <c r="P524" s="191"/>
      <c r="Q524" s="160"/>
    </row>
    <row r="525" spans="1:17" s="150" customFormat="1" ht="13.2" x14ac:dyDescent="0.25">
      <c r="A525" s="183" t="s">
        <v>248</v>
      </c>
      <c r="B525" s="160"/>
      <c r="C525" s="160"/>
      <c r="D525" s="160"/>
      <c r="E525" s="160"/>
      <c r="F525" s="160"/>
      <c r="G525" s="160"/>
      <c r="H525" s="162"/>
      <c r="I525" s="160"/>
      <c r="J525" s="160"/>
      <c r="K525" s="160"/>
      <c r="L525" s="160"/>
      <c r="M525" s="160"/>
      <c r="N525" s="160"/>
      <c r="O525" s="160"/>
      <c r="P525" s="191"/>
      <c r="Q525" s="160"/>
    </row>
    <row r="526" spans="1:17" s="150" customFormat="1" ht="13.2" x14ac:dyDescent="0.25">
      <c r="A526" s="165" t="s">
        <v>124</v>
      </c>
      <c r="B526" s="177">
        <v>950</v>
      </c>
      <c r="C526" s="177">
        <v>443</v>
      </c>
      <c r="D526" s="177">
        <v>448</v>
      </c>
      <c r="E526" s="177">
        <v>594</v>
      </c>
      <c r="F526" s="177">
        <v>633</v>
      </c>
      <c r="G526" s="177">
        <v>737</v>
      </c>
      <c r="H526" s="159">
        <v>1020</v>
      </c>
      <c r="I526" s="158">
        <v>1143</v>
      </c>
      <c r="J526" s="158">
        <v>1409</v>
      </c>
      <c r="K526" s="158">
        <v>1905</v>
      </c>
      <c r="L526" s="160"/>
      <c r="M526" s="160"/>
      <c r="N526" s="160"/>
      <c r="O526" s="160"/>
      <c r="P526" s="191"/>
      <c r="Q526" s="160"/>
    </row>
    <row r="527" spans="1:17" s="150" customFormat="1" ht="13.2" x14ac:dyDescent="0.25">
      <c r="A527" s="165" t="s">
        <v>157</v>
      </c>
      <c r="B527" s="173">
        <v>1.2</v>
      </c>
      <c r="C527" s="173">
        <v>1.4</v>
      </c>
      <c r="D527" s="173">
        <v>1.3</v>
      </c>
      <c r="E527" s="173">
        <v>1.3</v>
      </c>
      <c r="F527" s="173">
        <v>1.3</v>
      </c>
      <c r="G527" s="173">
        <v>1.2</v>
      </c>
      <c r="H527" s="174">
        <v>1.4</v>
      </c>
      <c r="I527" s="173">
        <v>1.3</v>
      </c>
      <c r="J527" s="173">
        <v>1.2</v>
      </c>
      <c r="K527" s="173">
        <v>1.1000000000000001</v>
      </c>
      <c r="L527" s="160"/>
      <c r="M527" s="160"/>
      <c r="N527" s="160"/>
      <c r="O527" s="160"/>
      <c r="P527" s="191"/>
      <c r="Q527" s="160"/>
    </row>
    <row r="528" spans="1:17" s="150" customFormat="1" ht="13.2" x14ac:dyDescent="0.25">
      <c r="A528" s="165" t="s">
        <v>125</v>
      </c>
      <c r="B528" s="169">
        <v>24.8</v>
      </c>
      <c r="C528" s="169">
        <v>56.94</v>
      </c>
      <c r="D528" s="169">
        <v>30.63</v>
      </c>
      <c r="E528" s="169">
        <v>54.21</v>
      </c>
      <c r="F528" s="169">
        <v>61.8</v>
      </c>
      <c r="G528" s="169">
        <v>38.94</v>
      </c>
      <c r="H528" s="170">
        <v>72.13</v>
      </c>
      <c r="I528" s="169">
        <v>56.61</v>
      </c>
      <c r="J528" s="169">
        <v>61.25</v>
      </c>
      <c r="K528" s="169">
        <v>122.26</v>
      </c>
      <c r="L528" s="160"/>
      <c r="M528" s="160"/>
      <c r="N528" s="160"/>
      <c r="O528" s="160"/>
      <c r="P528" s="191"/>
      <c r="Q528" s="160"/>
    </row>
    <row r="529" spans="1:17" s="150" customFormat="1" ht="13.2" x14ac:dyDescent="0.25">
      <c r="A529" s="165" t="s">
        <v>126</v>
      </c>
      <c r="B529" s="169">
        <v>2.61</v>
      </c>
      <c r="C529" s="169">
        <v>12.87</v>
      </c>
      <c r="D529" s="169">
        <v>6.83</v>
      </c>
      <c r="E529" s="169">
        <v>9.1300000000000008</v>
      </c>
      <c r="F529" s="169">
        <v>9.76</v>
      </c>
      <c r="G529" s="169">
        <v>5.28</v>
      </c>
      <c r="H529" s="170">
        <v>7.07</v>
      </c>
      <c r="I529" s="169">
        <v>4.95</v>
      </c>
      <c r="J529" s="169">
        <v>4.3499999999999996</v>
      </c>
      <c r="K529" s="169">
        <v>6.42</v>
      </c>
      <c r="L529" s="160"/>
      <c r="M529" s="160"/>
      <c r="N529" s="160"/>
      <c r="O529" s="160"/>
      <c r="P529" s="191"/>
      <c r="Q529" s="160"/>
    </row>
    <row r="530" spans="1:17" s="150" customFormat="1" ht="13.2" x14ac:dyDescent="0.25">
      <c r="A530" s="172" t="s">
        <v>121</v>
      </c>
      <c r="B530" s="160"/>
      <c r="C530" s="160"/>
      <c r="D530" s="160"/>
      <c r="E530" s="160"/>
      <c r="F530" s="160"/>
      <c r="G530" s="160"/>
      <c r="H530" s="162"/>
      <c r="I530" s="160"/>
      <c r="J530" s="160"/>
      <c r="K530" s="160"/>
      <c r="L530" s="160"/>
      <c r="M530" s="160"/>
      <c r="N530" s="160"/>
      <c r="O530" s="160"/>
      <c r="P530" s="191"/>
      <c r="Q530" s="160"/>
    </row>
    <row r="531" spans="1:17" s="150" customFormat="1" ht="13.2" x14ac:dyDescent="0.25">
      <c r="A531" s="183" t="s">
        <v>249</v>
      </c>
      <c r="B531" s="160"/>
      <c r="C531" s="160"/>
      <c r="D531" s="160"/>
      <c r="E531" s="160"/>
      <c r="F531" s="160"/>
      <c r="G531" s="160"/>
      <c r="H531" s="162"/>
      <c r="I531" s="160"/>
      <c r="J531" s="160"/>
      <c r="K531" s="160"/>
      <c r="L531" s="160"/>
      <c r="M531" s="160"/>
      <c r="N531" s="160"/>
      <c r="O531" s="160"/>
      <c r="P531" s="191"/>
      <c r="Q531" s="160"/>
    </row>
    <row r="532" spans="1:17" s="150" customFormat="1" ht="13.2" x14ac:dyDescent="0.25">
      <c r="A532" s="165" t="s">
        <v>124</v>
      </c>
      <c r="B532" s="177">
        <v>117</v>
      </c>
      <c r="C532" s="177">
        <v>58</v>
      </c>
      <c r="D532" s="177">
        <v>76</v>
      </c>
      <c r="E532" s="177">
        <v>68</v>
      </c>
      <c r="F532" s="180" t="s">
        <v>151</v>
      </c>
      <c r="G532" s="177">
        <v>98</v>
      </c>
      <c r="H532" s="178">
        <v>94</v>
      </c>
      <c r="I532" s="177">
        <v>157</v>
      </c>
      <c r="J532" s="177">
        <v>173</v>
      </c>
      <c r="K532" s="177">
        <v>242</v>
      </c>
      <c r="L532" s="160"/>
      <c r="M532" s="160"/>
      <c r="N532" s="160"/>
      <c r="O532" s="160"/>
      <c r="P532" s="191"/>
      <c r="Q532" s="160"/>
    </row>
    <row r="533" spans="1:17" s="150" customFormat="1" ht="13.2" x14ac:dyDescent="0.25">
      <c r="A533" s="165" t="s">
        <v>157</v>
      </c>
      <c r="B533" s="173">
        <v>0.2</v>
      </c>
      <c r="C533" s="173">
        <v>0.2</v>
      </c>
      <c r="D533" s="173">
        <v>0.2</v>
      </c>
      <c r="E533" s="173">
        <v>0.1</v>
      </c>
      <c r="F533" s="180" t="s">
        <v>151</v>
      </c>
      <c r="G533" s="173">
        <v>0.2</v>
      </c>
      <c r="H533" s="174">
        <v>0.1</v>
      </c>
      <c r="I533" s="173">
        <v>0.2</v>
      </c>
      <c r="J533" s="173">
        <v>0.1</v>
      </c>
      <c r="K533" s="173">
        <v>0.1</v>
      </c>
      <c r="L533" s="160"/>
      <c r="M533" s="160"/>
      <c r="N533" s="160"/>
      <c r="O533" s="160"/>
      <c r="P533" s="191"/>
      <c r="Q533" s="160"/>
    </row>
    <row r="534" spans="1:17" s="150" customFormat="1" ht="13.2" x14ac:dyDescent="0.25">
      <c r="A534" s="165" t="s">
        <v>125</v>
      </c>
      <c r="B534" s="169">
        <v>6.41</v>
      </c>
      <c r="C534" s="169">
        <v>12.74</v>
      </c>
      <c r="D534" s="169">
        <v>16.53</v>
      </c>
      <c r="E534" s="169">
        <v>12.37</v>
      </c>
      <c r="F534" s="180" t="s">
        <v>151</v>
      </c>
      <c r="G534" s="169">
        <v>12.1</v>
      </c>
      <c r="H534" s="170">
        <v>10.56</v>
      </c>
      <c r="I534" s="169">
        <v>21.98</v>
      </c>
      <c r="J534" s="169">
        <v>14.04</v>
      </c>
      <c r="K534" s="169">
        <v>21.37</v>
      </c>
      <c r="L534" s="160"/>
      <c r="M534" s="160"/>
      <c r="N534" s="160"/>
      <c r="O534" s="160"/>
      <c r="P534" s="191"/>
      <c r="Q534" s="160"/>
    </row>
    <row r="535" spans="1:17" s="150" customFormat="1" ht="13.2" x14ac:dyDescent="0.25">
      <c r="A535" s="165" t="s">
        <v>126</v>
      </c>
      <c r="B535" s="169">
        <v>5.47</v>
      </c>
      <c r="C535" s="169">
        <v>22.1</v>
      </c>
      <c r="D535" s="169">
        <v>21.65</v>
      </c>
      <c r="E535" s="169">
        <v>18.079999999999998</v>
      </c>
      <c r="F535" s="180" t="s">
        <v>151</v>
      </c>
      <c r="G535" s="169">
        <v>12.39</v>
      </c>
      <c r="H535" s="170">
        <v>11.22</v>
      </c>
      <c r="I535" s="169">
        <v>14.01</v>
      </c>
      <c r="J535" s="169">
        <v>8.14</v>
      </c>
      <c r="K535" s="169">
        <v>8.83</v>
      </c>
      <c r="L535" s="160"/>
      <c r="M535" s="160"/>
      <c r="N535" s="160"/>
      <c r="O535" s="160"/>
      <c r="P535" s="191"/>
      <c r="Q535" s="160"/>
    </row>
    <row r="536" spans="1:17" s="150" customFormat="1" ht="13.2" x14ac:dyDescent="0.25">
      <c r="A536" s="172" t="s">
        <v>121</v>
      </c>
      <c r="B536" s="160"/>
      <c r="C536" s="160"/>
      <c r="D536" s="160"/>
      <c r="E536" s="160"/>
      <c r="F536" s="160"/>
      <c r="G536" s="160"/>
      <c r="H536" s="162"/>
      <c r="I536" s="160"/>
      <c r="J536" s="160"/>
      <c r="K536" s="160"/>
      <c r="L536" s="160"/>
      <c r="M536" s="160"/>
      <c r="N536" s="160"/>
      <c r="O536" s="160"/>
      <c r="P536" s="191"/>
      <c r="Q536" s="160"/>
    </row>
    <row r="537" spans="1:17" s="150" customFormat="1" ht="13.2" x14ac:dyDescent="0.25">
      <c r="A537" s="183" t="s">
        <v>250</v>
      </c>
      <c r="B537" s="160"/>
      <c r="C537" s="160"/>
      <c r="D537" s="160"/>
      <c r="E537" s="160"/>
      <c r="F537" s="160"/>
      <c r="G537" s="160"/>
      <c r="H537" s="162"/>
      <c r="I537" s="160"/>
      <c r="J537" s="160"/>
      <c r="K537" s="160"/>
      <c r="L537" s="160"/>
      <c r="M537" s="160"/>
      <c r="N537" s="160"/>
      <c r="O537" s="160"/>
      <c r="P537" s="191"/>
      <c r="Q537" s="160"/>
    </row>
    <row r="538" spans="1:17" s="150" customFormat="1" ht="13.2" x14ac:dyDescent="0.25">
      <c r="A538" s="165" t="s">
        <v>124</v>
      </c>
      <c r="B538" s="158">
        <v>1656</v>
      </c>
      <c r="C538" s="180" t="s">
        <v>151</v>
      </c>
      <c r="D538" s="177">
        <v>452</v>
      </c>
      <c r="E538" s="180" t="s">
        <v>151</v>
      </c>
      <c r="F538" s="180" t="s">
        <v>151</v>
      </c>
      <c r="G538" s="177">
        <v>813</v>
      </c>
      <c r="H538" s="159">
        <v>1106</v>
      </c>
      <c r="I538" s="158">
        <v>1253</v>
      </c>
      <c r="J538" s="158">
        <v>2109</v>
      </c>
      <c r="K538" s="158">
        <v>6804</v>
      </c>
      <c r="L538" s="160"/>
      <c r="M538" s="160"/>
      <c r="N538" s="160"/>
      <c r="O538" s="160"/>
      <c r="P538" s="191"/>
      <c r="Q538" s="160"/>
    </row>
    <row r="539" spans="1:17" s="150" customFormat="1" ht="13.2" x14ac:dyDescent="0.25">
      <c r="A539" s="165" t="s">
        <v>157</v>
      </c>
      <c r="B539" s="173">
        <v>2.1</v>
      </c>
      <c r="C539" s="180" t="s">
        <v>151</v>
      </c>
      <c r="D539" s="173">
        <v>1.3</v>
      </c>
      <c r="E539" s="180" t="s">
        <v>151</v>
      </c>
      <c r="F539" s="180" t="s">
        <v>151</v>
      </c>
      <c r="G539" s="173">
        <v>1.4</v>
      </c>
      <c r="H539" s="174">
        <v>1.5</v>
      </c>
      <c r="I539" s="173">
        <v>1.4</v>
      </c>
      <c r="J539" s="173">
        <v>1.8</v>
      </c>
      <c r="K539" s="173">
        <v>3.9</v>
      </c>
      <c r="L539" s="160"/>
      <c r="M539" s="160"/>
      <c r="N539" s="160"/>
      <c r="O539" s="160"/>
      <c r="P539" s="191"/>
      <c r="Q539" s="160"/>
    </row>
    <row r="540" spans="1:17" s="150" customFormat="1" ht="13.2" x14ac:dyDescent="0.25">
      <c r="A540" s="165" t="s">
        <v>125</v>
      </c>
      <c r="B540" s="169">
        <v>109.42</v>
      </c>
      <c r="C540" s="180" t="s">
        <v>151</v>
      </c>
      <c r="D540" s="169">
        <v>106.74</v>
      </c>
      <c r="E540" s="180" t="s">
        <v>151</v>
      </c>
      <c r="F540" s="180" t="s">
        <v>151</v>
      </c>
      <c r="G540" s="169">
        <v>162.44</v>
      </c>
      <c r="H540" s="170">
        <v>195.76</v>
      </c>
      <c r="I540" s="169">
        <v>117.39</v>
      </c>
      <c r="J540" s="169">
        <v>247.2</v>
      </c>
      <c r="K540" s="169">
        <v>699.14</v>
      </c>
      <c r="L540" s="160"/>
      <c r="M540" s="160"/>
      <c r="N540" s="160"/>
      <c r="O540" s="160"/>
      <c r="P540" s="191"/>
      <c r="Q540" s="160"/>
    </row>
    <row r="541" spans="1:17" s="150" customFormat="1" ht="13.2" x14ac:dyDescent="0.25">
      <c r="A541" s="165" t="s">
        <v>126</v>
      </c>
      <c r="B541" s="169">
        <v>6.61</v>
      </c>
      <c r="C541" s="180" t="s">
        <v>151</v>
      </c>
      <c r="D541" s="169">
        <v>23.6</v>
      </c>
      <c r="E541" s="180" t="s">
        <v>151</v>
      </c>
      <c r="F541" s="180" t="s">
        <v>151</v>
      </c>
      <c r="G541" s="169">
        <v>19.98</v>
      </c>
      <c r="H541" s="170">
        <v>17.71</v>
      </c>
      <c r="I541" s="169">
        <v>9.3699999999999992</v>
      </c>
      <c r="J541" s="169">
        <v>11.72</v>
      </c>
      <c r="K541" s="169">
        <v>10.27</v>
      </c>
      <c r="L541" s="160"/>
      <c r="M541" s="160"/>
      <c r="N541" s="160"/>
      <c r="O541" s="160"/>
      <c r="P541" s="191"/>
      <c r="Q541" s="160"/>
    </row>
    <row r="542" spans="1:17" s="150" customFormat="1" ht="13.2" x14ac:dyDescent="0.25">
      <c r="A542" s="172" t="s">
        <v>121</v>
      </c>
      <c r="B542" s="160"/>
      <c r="C542" s="160"/>
      <c r="D542" s="160"/>
      <c r="E542" s="160"/>
      <c r="F542" s="160"/>
      <c r="G542" s="160"/>
      <c r="H542" s="162"/>
      <c r="I542" s="160"/>
      <c r="J542" s="160"/>
      <c r="K542" s="160"/>
      <c r="L542" s="160"/>
      <c r="M542" s="160"/>
      <c r="N542" s="160"/>
      <c r="O542" s="160"/>
      <c r="P542" s="191"/>
      <c r="Q542" s="160"/>
    </row>
    <row r="543" spans="1:17" s="150" customFormat="1" ht="13.2" x14ac:dyDescent="0.25">
      <c r="A543" s="183" t="s">
        <v>251</v>
      </c>
      <c r="B543" s="160"/>
      <c r="C543" s="160"/>
      <c r="D543" s="160"/>
      <c r="E543" s="160"/>
      <c r="F543" s="160"/>
      <c r="G543" s="160"/>
      <c r="H543" s="162"/>
      <c r="I543" s="160"/>
      <c r="J543" s="160"/>
      <c r="K543" s="160"/>
      <c r="L543" s="160"/>
      <c r="M543" s="160"/>
      <c r="N543" s="160"/>
      <c r="O543" s="160"/>
      <c r="P543" s="191"/>
      <c r="Q543" s="160"/>
    </row>
    <row r="544" spans="1:17" s="150" customFormat="1" ht="13.2" x14ac:dyDescent="0.25">
      <c r="A544" s="165" t="s">
        <v>124</v>
      </c>
      <c r="B544" s="177">
        <v>370</v>
      </c>
      <c r="C544" s="177">
        <v>411</v>
      </c>
      <c r="D544" s="177">
        <v>335</v>
      </c>
      <c r="E544" s="177">
        <v>408</v>
      </c>
      <c r="F544" s="177">
        <v>346</v>
      </c>
      <c r="G544" s="177">
        <v>456</v>
      </c>
      <c r="H544" s="178">
        <v>432</v>
      </c>
      <c r="I544" s="177">
        <v>375</v>
      </c>
      <c r="J544" s="177">
        <v>324</v>
      </c>
      <c r="K544" s="177">
        <v>221</v>
      </c>
      <c r="L544" s="160"/>
      <c r="M544" s="160"/>
      <c r="N544" s="160"/>
      <c r="O544" s="160"/>
      <c r="P544" s="191"/>
      <c r="Q544" s="160"/>
    </row>
    <row r="545" spans="1:17" s="150" customFormat="1" ht="13.2" x14ac:dyDescent="0.25">
      <c r="A545" s="165" t="s">
        <v>157</v>
      </c>
      <c r="B545" s="173">
        <v>0.5</v>
      </c>
      <c r="C545" s="173">
        <v>1.3</v>
      </c>
      <c r="D545" s="173">
        <v>0.9</v>
      </c>
      <c r="E545" s="173">
        <v>0.9</v>
      </c>
      <c r="F545" s="173">
        <v>0.7</v>
      </c>
      <c r="G545" s="173">
        <v>0.8</v>
      </c>
      <c r="H545" s="174">
        <v>0.6</v>
      </c>
      <c r="I545" s="173">
        <v>0.4</v>
      </c>
      <c r="J545" s="173">
        <v>0.3</v>
      </c>
      <c r="K545" s="173">
        <v>0.1</v>
      </c>
      <c r="L545" s="160"/>
      <c r="M545" s="160"/>
      <c r="N545" s="160"/>
      <c r="O545" s="160"/>
      <c r="P545" s="191"/>
      <c r="Q545" s="160"/>
    </row>
    <row r="546" spans="1:17" s="150" customFormat="1" ht="13.2" x14ac:dyDescent="0.25">
      <c r="A546" s="165" t="s">
        <v>125</v>
      </c>
      <c r="B546" s="169">
        <v>15.34</v>
      </c>
      <c r="C546" s="169">
        <v>36.65</v>
      </c>
      <c r="D546" s="169">
        <v>31.93</v>
      </c>
      <c r="E546" s="169">
        <v>51.23</v>
      </c>
      <c r="F546" s="169">
        <v>38</v>
      </c>
      <c r="G546" s="169">
        <v>32.33</v>
      </c>
      <c r="H546" s="170">
        <v>39.39</v>
      </c>
      <c r="I546" s="169">
        <v>28.84</v>
      </c>
      <c r="J546" s="169">
        <v>34.24</v>
      </c>
      <c r="K546" s="169">
        <v>29.05</v>
      </c>
      <c r="L546" s="160"/>
      <c r="M546" s="160"/>
      <c r="N546" s="160"/>
      <c r="O546" s="160"/>
      <c r="P546" s="191"/>
      <c r="Q546" s="160"/>
    </row>
    <row r="547" spans="1:17" s="150" customFormat="1" ht="13.2" x14ac:dyDescent="0.25">
      <c r="A547" s="165" t="s">
        <v>126</v>
      </c>
      <c r="B547" s="169">
        <v>4.1500000000000004</v>
      </c>
      <c r="C547" s="169">
        <v>8.93</v>
      </c>
      <c r="D547" s="169">
        <v>9.5399999999999991</v>
      </c>
      <c r="E547" s="169">
        <v>12.55</v>
      </c>
      <c r="F547" s="169">
        <v>10.98</v>
      </c>
      <c r="G547" s="169">
        <v>7.09</v>
      </c>
      <c r="H547" s="170">
        <v>9.11</v>
      </c>
      <c r="I547" s="169">
        <v>7.69</v>
      </c>
      <c r="J547" s="169">
        <v>10.56</v>
      </c>
      <c r="K547" s="169">
        <v>13.17</v>
      </c>
      <c r="L547" s="160"/>
      <c r="M547" s="160"/>
      <c r="N547" s="160"/>
      <c r="O547" s="160"/>
      <c r="P547" s="191"/>
      <c r="Q547" s="160"/>
    </row>
    <row r="548" spans="1:17" s="150" customFormat="1" ht="13.2" x14ac:dyDescent="0.25">
      <c r="A548" s="172" t="s">
        <v>121</v>
      </c>
      <c r="B548" s="160"/>
      <c r="C548" s="160"/>
      <c r="D548" s="160"/>
      <c r="E548" s="160"/>
      <c r="F548" s="160"/>
      <c r="G548" s="160"/>
      <c r="H548" s="162"/>
      <c r="I548" s="160"/>
      <c r="J548" s="160"/>
      <c r="K548" s="160"/>
      <c r="L548" s="160"/>
      <c r="M548" s="160"/>
      <c r="N548" s="160"/>
      <c r="O548" s="160"/>
      <c r="P548" s="191"/>
      <c r="Q548" s="160"/>
    </row>
    <row r="549" spans="1:17" s="150" customFormat="1" ht="13.2" x14ac:dyDescent="0.25">
      <c r="A549" s="183" t="s">
        <v>252</v>
      </c>
      <c r="B549" s="160"/>
      <c r="C549" s="160"/>
      <c r="D549" s="160"/>
      <c r="E549" s="160"/>
      <c r="F549" s="160"/>
      <c r="G549" s="160"/>
      <c r="H549" s="162"/>
      <c r="I549" s="160"/>
      <c r="J549" s="160"/>
      <c r="K549" s="160"/>
      <c r="L549" s="160"/>
      <c r="M549" s="160"/>
      <c r="N549" s="160"/>
      <c r="O549" s="160"/>
      <c r="P549" s="191"/>
      <c r="Q549" s="160"/>
    </row>
    <row r="550" spans="1:17" s="150" customFormat="1" ht="13.2" x14ac:dyDescent="0.25">
      <c r="A550" s="165" t="s">
        <v>124</v>
      </c>
      <c r="B550" s="158">
        <v>1184</v>
      </c>
      <c r="C550" s="177">
        <v>359</v>
      </c>
      <c r="D550" s="177">
        <v>496</v>
      </c>
      <c r="E550" s="177">
        <v>789</v>
      </c>
      <c r="F550" s="177">
        <v>841</v>
      </c>
      <c r="G550" s="158">
        <v>1400</v>
      </c>
      <c r="H550" s="159">
        <v>1079</v>
      </c>
      <c r="I550" s="158">
        <v>1307</v>
      </c>
      <c r="J550" s="158">
        <v>1758</v>
      </c>
      <c r="K550" s="158">
        <v>2375</v>
      </c>
      <c r="L550" s="160"/>
      <c r="M550" s="160"/>
      <c r="N550" s="160"/>
      <c r="O550" s="160"/>
      <c r="P550" s="191"/>
      <c r="Q550" s="160"/>
    </row>
    <row r="551" spans="1:17" s="150" customFormat="1" ht="13.2" x14ac:dyDescent="0.25">
      <c r="A551" s="165" t="s">
        <v>157</v>
      </c>
      <c r="B551" s="173">
        <v>1.5</v>
      </c>
      <c r="C551" s="173">
        <v>1.1000000000000001</v>
      </c>
      <c r="D551" s="173">
        <v>1.4</v>
      </c>
      <c r="E551" s="173">
        <v>1.7</v>
      </c>
      <c r="F551" s="173">
        <v>1.7</v>
      </c>
      <c r="G551" s="173">
        <v>2.4</v>
      </c>
      <c r="H551" s="174">
        <v>1.5</v>
      </c>
      <c r="I551" s="173">
        <v>1.4</v>
      </c>
      <c r="J551" s="173">
        <v>1.5</v>
      </c>
      <c r="K551" s="173">
        <v>1.4</v>
      </c>
      <c r="L551" s="160"/>
      <c r="M551" s="160"/>
      <c r="N551" s="160"/>
      <c r="O551" s="160"/>
      <c r="P551" s="191"/>
      <c r="Q551" s="160"/>
    </row>
    <row r="552" spans="1:17" s="150" customFormat="1" ht="13.2" x14ac:dyDescent="0.25">
      <c r="A552" s="165" t="s">
        <v>125</v>
      </c>
      <c r="B552" s="169">
        <v>67.58</v>
      </c>
      <c r="C552" s="169">
        <v>53.88</v>
      </c>
      <c r="D552" s="169">
        <v>56.47</v>
      </c>
      <c r="E552" s="169">
        <v>151.87</v>
      </c>
      <c r="F552" s="169">
        <v>161.51</v>
      </c>
      <c r="G552" s="169">
        <v>286.5</v>
      </c>
      <c r="H552" s="170">
        <v>81.2</v>
      </c>
      <c r="I552" s="169">
        <v>82.52</v>
      </c>
      <c r="J552" s="169">
        <v>198.24</v>
      </c>
      <c r="K552" s="169">
        <v>316.47000000000003</v>
      </c>
      <c r="L552" s="160"/>
      <c r="M552" s="160"/>
      <c r="N552" s="160"/>
      <c r="O552" s="160"/>
      <c r="P552" s="191"/>
      <c r="Q552" s="160"/>
    </row>
    <row r="553" spans="1:17" s="150" customFormat="1" ht="13.2" x14ac:dyDescent="0.25">
      <c r="A553" s="165" t="s">
        <v>126</v>
      </c>
      <c r="B553" s="169">
        <v>5.71</v>
      </c>
      <c r="C553" s="169">
        <v>15.01</v>
      </c>
      <c r="D553" s="169">
        <v>11.39</v>
      </c>
      <c r="E553" s="169">
        <v>19.239999999999998</v>
      </c>
      <c r="F553" s="169">
        <v>19.21</v>
      </c>
      <c r="G553" s="169">
        <v>20.46</v>
      </c>
      <c r="H553" s="170">
        <v>7.52</v>
      </c>
      <c r="I553" s="169">
        <v>6.31</v>
      </c>
      <c r="J553" s="169">
        <v>11.28</v>
      </c>
      <c r="K553" s="169">
        <v>13.32</v>
      </c>
      <c r="L553" s="160"/>
      <c r="M553" s="160"/>
      <c r="N553" s="160"/>
      <c r="O553" s="160"/>
      <c r="P553" s="191"/>
      <c r="Q553" s="160"/>
    </row>
    <row r="554" spans="1:17" s="150" customFormat="1" ht="13.2" x14ac:dyDescent="0.25">
      <c r="A554" s="172" t="s">
        <v>121</v>
      </c>
      <c r="B554" s="160"/>
      <c r="C554" s="160"/>
      <c r="D554" s="160"/>
      <c r="E554" s="160"/>
      <c r="F554" s="160"/>
      <c r="G554" s="160"/>
      <c r="H554" s="162"/>
      <c r="I554" s="160"/>
      <c r="J554" s="160"/>
      <c r="K554" s="160"/>
      <c r="L554" s="160"/>
      <c r="M554" s="160"/>
      <c r="N554" s="160"/>
      <c r="O554" s="160"/>
      <c r="P554" s="191"/>
      <c r="Q554" s="160"/>
    </row>
    <row r="555" spans="1:17" s="150" customFormat="1" ht="13.2" x14ac:dyDescent="0.25">
      <c r="A555" s="183" t="s">
        <v>253</v>
      </c>
      <c r="B555" s="160"/>
      <c r="C555" s="160"/>
      <c r="D555" s="160"/>
      <c r="E555" s="160"/>
      <c r="F555" s="160"/>
      <c r="G555" s="160"/>
      <c r="H555" s="162"/>
      <c r="I555" s="160"/>
      <c r="J555" s="160"/>
      <c r="K555" s="160"/>
      <c r="L555" s="160"/>
      <c r="M555" s="160"/>
      <c r="N555" s="160"/>
      <c r="O555" s="160"/>
      <c r="P555" s="191"/>
      <c r="Q555" s="160"/>
    </row>
    <row r="556" spans="1:17" s="150" customFormat="1" ht="13.2" x14ac:dyDescent="0.25">
      <c r="A556" s="165" t="s">
        <v>124</v>
      </c>
      <c r="B556" s="158">
        <v>2378</v>
      </c>
      <c r="C556" s="177">
        <v>478</v>
      </c>
      <c r="D556" s="177">
        <v>940</v>
      </c>
      <c r="E556" s="158">
        <v>1410</v>
      </c>
      <c r="F556" s="158">
        <v>1401</v>
      </c>
      <c r="G556" s="158">
        <v>1905</v>
      </c>
      <c r="H556" s="159">
        <v>1942</v>
      </c>
      <c r="I556" s="158">
        <v>2398</v>
      </c>
      <c r="J556" s="180" t="s">
        <v>151</v>
      </c>
      <c r="K556" s="158">
        <v>6461</v>
      </c>
      <c r="L556" s="160"/>
      <c r="M556" s="160"/>
      <c r="N556" s="160"/>
      <c r="O556" s="160"/>
      <c r="P556" s="191"/>
      <c r="Q556" s="160"/>
    </row>
    <row r="557" spans="1:17" s="150" customFormat="1" ht="13.2" x14ac:dyDescent="0.25">
      <c r="A557" s="165" t="s">
        <v>157</v>
      </c>
      <c r="B557" s="173">
        <v>3.1</v>
      </c>
      <c r="C557" s="173">
        <v>1.5</v>
      </c>
      <c r="D557" s="173">
        <v>2.6</v>
      </c>
      <c r="E557" s="173">
        <v>3</v>
      </c>
      <c r="F557" s="173">
        <v>2.8</v>
      </c>
      <c r="G557" s="173">
        <v>3.2</v>
      </c>
      <c r="H557" s="174">
        <v>2.7</v>
      </c>
      <c r="I557" s="173">
        <v>2.6</v>
      </c>
      <c r="J557" s="180" t="s">
        <v>151</v>
      </c>
      <c r="K557" s="173">
        <v>3.7</v>
      </c>
      <c r="L557" s="160"/>
      <c r="M557" s="160"/>
      <c r="N557" s="160"/>
      <c r="O557" s="160"/>
      <c r="P557" s="191"/>
      <c r="Q557" s="160"/>
    </row>
    <row r="558" spans="1:17" s="150" customFormat="1" ht="13.2" x14ac:dyDescent="0.25">
      <c r="A558" s="165" t="s">
        <v>125</v>
      </c>
      <c r="B558" s="169">
        <v>193.93</v>
      </c>
      <c r="C558" s="169">
        <v>58.58</v>
      </c>
      <c r="D558" s="169">
        <v>88.59</v>
      </c>
      <c r="E558" s="169">
        <v>154.82</v>
      </c>
      <c r="F558" s="169">
        <v>177.71</v>
      </c>
      <c r="G558" s="169">
        <v>305.36</v>
      </c>
      <c r="H558" s="170">
        <v>207.52</v>
      </c>
      <c r="I558" s="169">
        <v>256.31</v>
      </c>
      <c r="J558" s="180" t="s">
        <v>151</v>
      </c>
      <c r="K558" s="169">
        <v>864.04</v>
      </c>
      <c r="L558" s="160"/>
      <c r="M558" s="160"/>
      <c r="N558" s="160"/>
      <c r="O558" s="160"/>
      <c r="P558" s="191"/>
      <c r="Q558" s="160"/>
    </row>
    <row r="559" spans="1:17" s="150" customFormat="1" ht="13.2" x14ac:dyDescent="0.25">
      <c r="A559" s="165" t="s">
        <v>126</v>
      </c>
      <c r="B559" s="169">
        <v>8.15</v>
      </c>
      <c r="C559" s="169">
        <v>12.26</v>
      </c>
      <c r="D559" s="169">
        <v>9.43</v>
      </c>
      <c r="E559" s="169">
        <v>10.98</v>
      </c>
      <c r="F559" s="169">
        <v>12.69</v>
      </c>
      <c r="G559" s="169">
        <v>16.03</v>
      </c>
      <c r="H559" s="170">
        <v>10.69</v>
      </c>
      <c r="I559" s="169">
        <v>10.69</v>
      </c>
      <c r="J559" s="180" t="s">
        <v>151</v>
      </c>
      <c r="K559" s="169">
        <v>13.37</v>
      </c>
      <c r="L559" s="160"/>
      <c r="M559" s="160"/>
      <c r="N559" s="160"/>
      <c r="O559" s="160"/>
      <c r="P559" s="191"/>
      <c r="Q559" s="160"/>
    </row>
    <row r="560" spans="1:17" s="150" customFormat="1" ht="13.2" x14ac:dyDescent="0.25">
      <c r="A560" s="172" t="s">
        <v>121</v>
      </c>
      <c r="B560" s="160"/>
      <c r="C560" s="160"/>
      <c r="D560" s="160"/>
      <c r="E560" s="160"/>
      <c r="F560" s="160"/>
      <c r="G560" s="160"/>
      <c r="H560" s="162"/>
      <c r="I560" s="160"/>
      <c r="J560" s="160"/>
      <c r="K560" s="160"/>
      <c r="L560" s="160"/>
      <c r="M560" s="160"/>
      <c r="N560" s="160"/>
      <c r="O560" s="160"/>
      <c r="P560" s="191"/>
      <c r="Q560" s="160"/>
    </row>
    <row r="561" spans="1:17" s="150" customFormat="1" ht="13.2" x14ac:dyDescent="0.25">
      <c r="A561" s="183" t="s">
        <v>254</v>
      </c>
      <c r="B561" s="160"/>
      <c r="C561" s="160"/>
      <c r="D561" s="160"/>
      <c r="E561" s="160"/>
      <c r="F561" s="160"/>
      <c r="G561" s="160"/>
      <c r="H561" s="162"/>
      <c r="I561" s="160"/>
      <c r="J561" s="160"/>
      <c r="K561" s="160"/>
      <c r="L561" s="160"/>
      <c r="M561" s="160"/>
      <c r="N561" s="160"/>
      <c r="O561" s="160"/>
      <c r="P561" s="191"/>
      <c r="Q561" s="160"/>
    </row>
    <row r="562" spans="1:17" s="150" customFormat="1" ht="13.2" x14ac:dyDescent="0.25">
      <c r="A562" s="165" t="s">
        <v>124</v>
      </c>
      <c r="B562" s="158">
        <v>9556</v>
      </c>
      <c r="C562" s="177">
        <v>457</v>
      </c>
      <c r="D562" s="177">
        <v>947</v>
      </c>
      <c r="E562" s="158">
        <v>2036</v>
      </c>
      <c r="F562" s="158">
        <v>2910</v>
      </c>
      <c r="G562" s="158">
        <v>4527</v>
      </c>
      <c r="H562" s="159">
        <v>7644</v>
      </c>
      <c r="I562" s="158">
        <v>12472</v>
      </c>
      <c r="J562" s="158">
        <v>18754</v>
      </c>
      <c r="K562" s="158">
        <v>32623</v>
      </c>
      <c r="L562" s="160"/>
      <c r="M562" s="160"/>
      <c r="N562" s="160"/>
      <c r="O562" s="160"/>
      <c r="P562" s="191"/>
      <c r="Q562" s="160"/>
    </row>
    <row r="563" spans="1:17" s="150" customFormat="1" ht="13.2" x14ac:dyDescent="0.25">
      <c r="A563" s="165" t="s">
        <v>157</v>
      </c>
      <c r="B563" s="173">
        <v>12.4</v>
      </c>
      <c r="C563" s="173">
        <v>1.4</v>
      </c>
      <c r="D563" s="173">
        <v>2.7</v>
      </c>
      <c r="E563" s="173">
        <v>4.3</v>
      </c>
      <c r="F563" s="173">
        <v>5.8</v>
      </c>
      <c r="G563" s="173">
        <v>7.6</v>
      </c>
      <c r="H563" s="174">
        <v>10.6</v>
      </c>
      <c r="I563" s="173">
        <v>13.8</v>
      </c>
      <c r="J563" s="173">
        <v>15.9</v>
      </c>
      <c r="K563" s="173">
        <v>18.600000000000001</v>
      </c>
      <c r="L563" s="160"/>
      <c r="M563" s="160"/>
      <c r="N563" s="160"/>
      <c r="O563" s="160"/>
      <c r="P563" s="191"/>
      <c r="Q563" s="160"/>
    </row>
    <row r="564" spans="1:17" s="150" customFormat="1" ht="13.2" x14ac:dyDescent="0.25">
      <c r="A564" s="165" t="s">
        <v>125</v>
      </c>
      <c r="B564" s="169">
        <v>195.95</v>
      </c>
      <c r="C564" s="169">
        <v>60.64</v>
      </c>
      <c r="D564" s="169">
        <v>43.61</v>
      </c>
      <c r="E564" s="169">
        <v>107.44</v>
      </c>
      <c r="F564" s="169">
        <v>110.96</v>
      </c>
      <c r="G564" s="169">
        <v>85.52</v>
      </c>
      <c r="H564" s="170">
        <v>164.36</v>
      </c>
      <c r="I564" s="169">
        <v>210.04</v>
      </c>
      <c r="J564" s="169">
        <v>460.67</v>
      </c>
      <c r="K564" s="169">
        <v>677.04</v>
      </c>
      <c r="L564" s="160"/>
      <c r="M564" s="160"/>
      <c r="N564" s="160"/>
      <c r="O564" s="160"/>
      <c r="P564" s="191"/>
      <c r="Q564" s="160"/>
    </row>
    <row r="565" spans="1:17" s="150" customFormat="1" ht="13.2" x14ac:dyDescent="0.25">
      <c r="A565" s="165" t="s">
        <v>126</v>
      </c>
      <c r="B565" s="169">
        <v>2.0499999999999998</v>
      </c>
      <c r="C565" s="169">
        <v>13.27</v>
      </c>
      <c r="D565" s="169">
        <v>4.5999999999999996</v>
      </c>
      <c r="E565" s="169">
        <v>5.28</v>
      </c>
      <c r="F565" s="169">
        <v>3.81</v>
      </c>
      <c r="G565" s="169">
        <v>1.89</v>
      </c>
      <c r="H565" s="170">
        <v>2.15</v>
      </c>
      <c r="I565" s="169">
        <v>1.68</v>
      </c>
      <c r="J565" s="169">
        <v>2.46</v>
      </c>
      <c r="K565" s="169">
        <v>2.08</v>
      </c>
      <c r="L565" s="160"/>
      <c r="M565" s="160"/>
      <c r="N565" s="160"/>
      <c r="O565" s="160"/>
      <c r="P565" s="191"/>
      <c r="Q565" s="160"/>
    </row>
    <row r="566" spans="1:17" s="150" customFormat="1" ht="13.2" hidden="1" x14ac:dyDescent="0.25">
      <c r="A566" s="175" t="s">
        <v>255</v>
      </c>
      <c r="B566" s="160"/>
      <c r="C566" s="160"/>
      <c r="D566" s="160"/>
      <c r="E566" s="160"/>
      <c r="F566" s="160"/>
      <c r="G566" s="160"/>
      <c r="H566" s="162"/>
      <c r="I566" s="160"/>
      <c r="J566" s="160"/>
      <c r="K566" s="160"/>
      <c r="L566" s="160"/>
      <c r="M566" s="160"/>
      <c r="N566" s="160"/>
      <c r="O566" s="160"/>
      <c r="P566" s="191"/>
      <c r="Q566" s="160"/>
    </row>
    <row r="567" spans="1:17" s="150" customFormat="1" ht="13.2" hidden="1" x14ac:dyDescent="0.25">
      <c r="A567" s="165" t="s">
        <v>124</v>
      </c>
      <c r="B567" s="177">
        <v>546</v>
      </c>
      <c r="C567" s="180" t="s">
        <v>151</v>
      </c>
      <c r="D567" s="177">
        <v>232</v>
      </c>
      <c r="E567" s="177">
        <v>335</v>
      </c>
      <c r="F567" s="177">
        <v>297</v>
      </c>
      <c r="G567" s="177">
        <v>346</v>
      </c>
      <c r="H567" s="178">
        <v>471</v>
      </c>
      <c r="I567" s="177">
        <v>592</v>
      </c>
      <c r="J567" s="177">
        <v>845</v>
      </c>
      <c r="K567" s="158">
        <v>1496</v>
      </c>
      <c r="L567" s="160"/>
      <c r="M567" s="160"/>
      <c r="N567" s="160"/>
      <c r="O567" s="160"/>
      <c r="P567" s="191"/>
      <c r="Q567" s="160"/>
    </row>
    <row r="568" spans="1:17" s="150" customFormat="1" ht="13.2" hidden="1" x14ac:dyDescent="0.25">
      <c r="A568" s="165" t="s">
        <v>157</v>
      </c>
      <c r="B568" s="173">
        <v>0.7</v>
      </c>
      <c r="C568" s="180" t="s">
        <v>151</v>
      </c>
      <c r="D568" s="173">
        <v>0.7</v>
      </c>
      <c r="E568" s="173">
        <v>0.7</v>
      </c>
      <c r="F568" s="173">
        <v>0.6</v>
      </c>
      <c r="G568" s="173">
        <v>0.6</v>
      </c>
      <c r="H568" s="174">
        <v>0.7</v>
      </c>
      <c r="I568" s="173">
        <v>0.7</v>
      </c>
      <c r="J568" s="173">
        <v>0.7</v>
      </c>
      <c r="K568" s="173">
        <v>0.9</v>
      </c>
      <c r="L568" s="160"/>
      <c r="M568" s="160"/>
      <c r="N568" s="160"/>
      <c r="O568" s="160"/>
      <c r="P568" s="191"/>
      <c r="Q568" s="160"/>
    </row>
    <row r="569" spans="1:17" s="150" customFormat="1" ht="13.2" hidden="1" x14ac:dyDescent="0.25">
      <c r="A569" s="165" t="s">
        <v>125</v>
      </c>
      <c r="B569" s="169">
        <v>18.18</v>
      </c>
      <c r="C569" s="180" t="s">
        <v>151</v>
      </c>
      <c r="D569" s="169">
        <v>19.96</v>
      </c>
      <c r="E569" s="169">
        <v>41.74</v>
      </c>
      <c r="F569" s="169">
        <v>35.9</v>
      </c>
      <c r="G569" s="169">
        <v>24.87</v>
      </c>
      <c r="H569" s="170">
        <v>33.340000000000003</v>
      </c>
      <c r="I569" s="169">
        <v>37.840000000000003</v>
      </c>
      <c r="J569" s="169">
        <v>59.86</v>
      </c>
      <c r="K569" s="169">
        <v>108.83</v>
      </c>
      <c r="L569" s="160"/>
      <c r="M569" s="160"/>
      <c r="N569" s="160"/>
      <c r="O569" s="160"/>
      <c r="P569" s="191"/>
      <c r="Q569" s="160"/>
    </row>
    <row r="570" spans="1:17" s="150" customFormat="1" ht="13.2" hidden="1" x14ac:dyDescent="0.25">
      <c r="A570" s="165" t="s">
        <v>126</v>
      </c>
      <c r="B570" s="169">
        <v>3.33</v>
      </c>
      <c r="C570" s="180" t="s">
        <v>151</v>
      </c>
      <c r="D570" s="169">
        <v>8.59</v>
      </c>
      <c r="E570" s="169">
        <v>12.46</v>
      </c>
      <c r="F570" s="169">
        <v>12.08</v>
      </c>
      <c r="G570" s="169">
        <v>7.18</v>
      </c>
      <c r="H570" s="170">
        <v>7.07</v>
      </c>
      <c r="I570" s="169">
        <v>6.39</v>
      </c>
      <c r="J570" s="169">
        <v>7.08</v>
      </c>
      <c r="K570" s="169">
        <v>7.28</v>
      </c>
      <c r="L570" s="160"/>
      <c r="M570" s="160"/>
      <c r="N570" s="160"/>
      <c r="O570" s="160"/>
      <c r="P570" s="191"/>
      <c r="Q570" s="160"/>
    </row>
    <row r="571" spans="1:17" s="150" customFormat="1" ht="13.2" hidden="1" x14ac:dyDescent="0.25">
      <c r="A571" s="175" t="s">
        <v>256</v>
      </c>
      <c r="B571" s="160"/>
      <c r="C571" s="160"/>
      <c r="D571" s="160"/>
      <c r="E571" s="160"/>
      <c r="F571" s="160"/>
      <c r="G571" s="160"/>
      <c r="H571" s="162"/>
      <c r="I571" s="160"/>
      <c r="J571" s="160"/>
      <c r="K571" s="160"/>
      <c r="L571" s="160"/>
      <c r="M571" s="160"/>
      <c r="N571" s="160"/>
      <c r="O571" s="160"/>
      <c r="P571" s="191"/>
      <c r="Q571" s="160"/>
    </row>
    <row r="572" spans="1:17" s="150" customFormat="1" ht="13.2" hidden="1" x14ac:dyDescent="0.25">
      <c r="A572" s="165" t="s">
        <v>124</v>
      </c>
      <c r="B572" s="158">
        <v>9011</v>
      </c>
      <c r="C572" s="177">
        <v>264</v>
      </c>
      <c r="D572" s="177">
        <v>715</v>
      </c>
      <c r="E572" s="158">
        <v>1701</v>
      </c>
      <c r="F572" s="158">
        <v>2613</v>
      </c>
      <c r="G572" s="158">
        <v>4181</v>
      </c>
      <c r="H572" s="159">
        <v>7173</v>
      </c>
      <c r="I572" s="158">
        <v>11879</v>
      </c>
      <c r="J572" s="158">
        <v>17909</v>
      </c>
      <c r="K572" s="158">
        <v>31127</v>
      </c>
      <c r="L572" s="160"/>
      <c r="M572" s="160"/>
      <c r="N572" s="160"/>
      <c r="O572" s="160"/>
      <c r="P572" s="191"/>
      <c r="Q572" s="160"/>
    </row>
    <row r="573" spans="1:17" s="150" customFormat="1" ht="13.2" hidden="1" x14ac:dyDescent="0.25">
      <c r="A573" s="165" t="s">
        <v>157</v>
      </c>
      <c r="B573" s="173">
        <v>11.7</v>
      </c>
      <c r="C573" s="173">
        <v>0.8</v>
      </c>
      <c r="D573" s="173">
        <v>2</v>
      </c>
      <c r="E573" s="173">
        <v>3.6</v>
      </c>
      <c r="F573" s="173">
        <v>5.2</v>
      </c>
      <c r="G573" s="173">
        <v>7</v>
      </c>
      <c r="H573" s="174">
        <v>10</v>
      </c>
      <c r="I573" s="173">
        <v>13.1</v>
      </c>
      <c r="J573" s="173">
        <v>15.2</v>
      </c>
      <c r="K573" s="173">
        <v>17.8</v>
      </c>
      <c r="L573" s="160"/>
      <c r="M573" s="160"/>
      <c r="N573" s="160"/>
      <c r="O573" s="160"/>
      <c r="P573" s="191"/>
      <c r="Q573" s="160"/>
    </row>
    <row r="574" spans="1:17" s="150" customFormat="1" ht="13.2" hidden="1" x14ac:dyDescent="0.25">
      <c r="A574" s="165" t="s">
        <v>125</v>
      </c>
      <c r="B574" s="169">
        <v>184.91</v>
      </c>
      <c r="C574" s="169">
        <v>25.64</v>
      </c>
      <c r="D574" s="169">
        <v>43.71</v>
      </c>
      <c r="E574" s="169">
        <v>91.1</v>
      </c>
      <c r="F574" s="169">
        <v>102.73</v>
      </c>
      <c r="G574" s="169">
        <v>88.61</v>
      </c>
      <c r="H574" s="170">
        <v>162.4</v>
      </c>
      <c r="I574" s="169">
        <v>211.96</v>
      </c>
      <c r="J574" s="169">
        <v>448.66</v>
      </c>
      <c r="K574" s="169">
        <v>616.41999999999996</v>
      </c>
      <c r="L574" s="160"/>
      <c r="M574" s="160"/>
      <c r="N574" s="160"/>
      <c r="O574" s="160"/>
      <c r="P574" s="191"/>
      <c r="Q574" s="160"/>
    </row>
    <row r="575" spans="1:17" s="150" customFormat="1" ht="13.2" hidden="1" x14ac:dyDescent="0.25">
      <c r="A575" s="165" t="s">
        <v>126</v>
      </c>
      <c r="B575" s="169">
        <v>2.0499999999999998</v>
      </c>
      <c r="C575" s="169">
        <v>9.7100000000000009</v>
      </c>
      <c r="D575" s="169">
        <v>6.11</v>
      </c>
      <c r="E575" s="169">
        <v>5.35</v>
      </c>
      <c r="F575" s="169">
        <v>3.93</v>
      </c>
      <c r="G575" s="169">
        <v>2.12</v>
      </c>
      <c r="H575" s="170">
        <v>2.2599999999999998</v>
      </c>
      <c r="I575" s="169">
        <v>1.78</v>
      </c>
      <c r="J575" s="169">
        <v>2.5099999999999998</v>
      </c>
      <c r="K575" s="169">
        <v>1.98</v>
      </c>
      <c r="L575" s="160"/>
      <c r="M575" s="160"/>
      <c r="N575" s="160"/>
      <c r="O575" s="160"/>
      <c r="P575" s="191"/>
      <c r="Q575" s="160"/>
    </row>
    <row r="576" spans="1:17" s="150" customFormat="1" ht="13.2" x14ac:dyDescent="0.25">
      <c r="A576" s="172" t="s">
        <v>121</v>
      </c>
      <c r="B576" s="160"/>
      <c r="C576" s="160"/>
      <c r="D576" s="160"/>
      <c r="E576" s="160"/>
      <c r="F576" s="160"/>
      <c r="G576" s="160"/>
      <c r="H576" s="162"/>
      <c r="I576" s="160"/>
      <c r="J576" s="160"/>
      <c r="K576" s="160"/>
      <c r="L576" s="160"/>
      <c r="M576" s="160"/>
      <c r="N576" s="160"/>
      <c r="O576" s="160"/>
      <c r="P576" s="191"/>
      <c r="Q576" s="160"/>
    </row>
    <row r="577" spans="1:17" s="150" customFormat="1" ht="13.2" x14ac:dyDescent="0.25">
      <c r="A577" s="176" t="s">
        <v>257</v>
      </c>
      <c r="B577" s="160"/>
      <c r="C577" s="160"/>
      <c r="D577" s="160"/>
      <c r="E577" s="160"/>
      <c r="F577" s="160"/>
      <c r="G577" s="160"/>
      <c r="H577" s="162"/>
      <c r="I577" s="160"/>
      <c r="J577" s="160"/>
      <c r="K577" s="160"/>
      <c r="L577" s="160"/>
      <c r="M577" s="160"/>
      <c r="N577" s="160"/>
      <c r="O577" s="160"/>
      <c r="P577" s="191"/>
      <c r="Q577" s="160"/>
    </row>
    <row r="578" spans="1:17" s="150" customFormat="1" ht="13.2" x14ac:dyDescent="0.25">
      <c r="A578" s="172" t="s">
        <v>121</v>
      </c>
      <c r="B578" s="160"/>
      <c r="C578" s="160"/>
      <c r="D578" s="160"/>
      <c r="E578" s="160"/>
      <c r="F578" s="160"/>
      <c r="G578" s="160"/>
      <c r="H578" s="162"/>
      <c r="I578" s="160"/>
      <c r="J578" s="160"/>
      <c r="K578" s="160"/>
      <c r="L578" s="160"/>
      <c r="M578" s="160"/>
      <c r="N578" s="160"/>
      <c r="O578" s="160"/>
      <c r="P578" s="191"/>
      <c r="Q578" s="160"/>
    </row>
    <row r="579" spans="1:17" s="150" customFormat="1" ht="13.2" x14ac:dyDescent="0.25">
      <c r="A579" s="183" t="s">
        <v>123</v>
      </c>
      <c r="B579" s="160"/>
      <c r="C579" s="160"/>
      <c r="D579" s="160"/>
      <c r="E579" s="160"/>
      <c r="F579" s="160"/>
      <c r="G579" s="160"/>
      <c r="H579" s="162"/>
      <c r="I579" s="160"/>
      <c r="J579" s="160"/>
      <c r="K579" s="160"/>
      <c r="L579" s="160"/>
      <c r="M579" s="160"/>
      <c r="N579" s="160"/>
      <c r="O579" s="160"/>
      <c r="P579" s="191"/>
      <c r="Q579" s="160"/>
    </row>
    <row r="580" spans="1:17" s="150" customFormat="1" ht="13.2" x14ac:dyDescent="0.25">
      <c r="A580" s="165" t="s">
        <v>124</v>
      </c>
      <c r="B580" s="166">
        <v>101805</v>
      </c>
      <c r="C580" s="166">
        <v>7265</v>
      </c>
      <c r="D580" s="166">
        <v>22684</v>
      </c>
      <c r="E580" s="166">
        <v>34918</v>
      </c>
      <c r="F580" s="166">
        <v>44781</v>
      </c>
      <c r="G580" s="166">
        <v>59346</v>
      </c>
      <c r="H580" s="187">
        <v>83578</v>
      </c>
      <c r="I580" s="166">
        <v>121816</v>
      </c>
      <c r="J580" s="166">
        <v>171339</v>
      </c>
      <c r="K580" s="166">
        <v>335248</v>
      </c>
      <c r="L580" s="160"/>
      <c r="M580" s="160"/>
      <c r="N580" s="160"/>
      <c r="O580" s="160"/>
      <c r="P580" s="191"/>
      <c r="Q580" s="160"/>
    </row>
    <row r="581" spans="1:17" s="150" customFormat="1" ht="13.2" x14ac:dyDescent="0.25">
      <c r="A581" s="165" t="s">
        <v>125</v>
      </c>
      <c r="B581" s="168">
        <v>1883.42</v>
      </c>
      <c r="C581" s="169">
        <v>270.99</v>
      </c>
      <c r="D581" s="169">
        <v>254.94</v>
      </c>
      <c r="E581" s="169">
        <v>442.56</v>
      </c>
      <c r="F581" s="169">
        <v>529.28</v>
      </c>
      <c r="G581" s="169">
        <v>308.12</v>
      </c>
      <c r="H581" s="170">
        <v>680.82</v>
      </c>
      <c r="I581" s="169">
        <v>768.22</v>
      </c>
      <c r="J581" s="168">
        <v>1389.89</v>
      </c>
      <c r="K581" s="168">
        <v>12708.89</v>
      </c>
      <c r="L581" s="160"/>
      <c r="M581" s="160"/>
      <c r="N581" s="160"/>
      <c r="O581" s="160"/>
      <c r="P581" s="191"/>
      <c r="Q581" s="160"/>
    </row>
    <row r="582" spans="1:17" s="150" customFormat="1" ht="13.2" x14ac:dyDescent="0.25">
      <c r="A582" s="165" t="s">
        <v>126</v>
      </c>
      <c r="B582" s="169">
        <v>1.85</v>
      </c>
      <c r="C582" s="169">
        <v>3.73</v>
      </c>
      <c r="D582" s="169">
        <v>1.1200000000000001</v>
      </c>
      <c r="E582" s="169">
        <v>1.27</v>
      </c>
      <c r="F582" s="169">
        <v>1.18</v>
      </c>
      <c r="G582" s="169">
        <v>0.52</v>
      </c>
      <c r="H582" s="170">
        <v>0.81</v>
      </c>
      <c r="I582" s="169">
        <v>0.63</v>
      </c>
      <c r="J582" s="169">
        <v>0.81</v>
      </c>
      <c r="K582" s="169">
        <v>3.79</v>
      </c>
      <c r="L582" s="160"/>
      <c r="M582" s="160"/>
      <c r="N582" s="160"/>
      <c r="O582" s="160"/>
      <c r="P582" s="191"/>
      <c r="Q582" s="160"/>
    </row>
    <row r="583" spans="1:17" s="150" customFormat="1" ht="13.2" x14ac:dyDescent="0.25">
      <c r="A583" s="175" t="s">
        <v>258</v>
      </c>
      <c r="B583" s="160"/>
      <c r="C583" s="160"/>
      <c r="D583" s="160"/>
      <c r="E583" s="160"/>
      <c r="F583" s="160"/>
      <c r="G583" s="160"/>
      <c r="H583" s="162"/>
      <c r="I583" s="160"/>
      <c r="J583" s="160"/>
      <c r="K583" s="160"/>
      <c r="L583" s="160"/>
      <c r="M583" s="160"/>
      <c r="N583" s="160"/>
      <c r="O583" s="160"/>
      <c r="P583" s="191"/>
      <c r="Q583" s="160"/>
    </row>
    <row r="584" spans="1:17" s="150" customFormat="1" ht="13.2" x14ac:dyDescent="0.25">
      <c r="A584" s="165" t="s">
        <v>124</v>
      </c>
      <c r="B584" s="158">
        <v>78286</v>
      </c>
      <c r="C584" s="158">
        <v>2146</v>
      </c>
      <c r="D584" s="158">
        <v>7167</v>
      </c>
      <c r="E584" s="158">
        <v>16453</v>
      </c>
      <c r="F584" s="158">
        <v>26214</v>
      </c>
      <c r="G584" s="158">
        <v>41275</v>
      </c>
      <c r="H584" s="159">
        <v>65277</v>
      </c>
      <c r="I584" s="158">
        <v>101635</v>
      </c>
      <c r="J584" s="158">
        <v>146088</v>
      </c>
      <c r="K584" s="158">
        <v>266129</v>
      </c>
      <c r="L584" s="160"/>
      <c r="M584" s="160"/>
      <c r="N584" s="160"/>
      <c r="O584" s="160"/>
      <c r="P584" s="191"/>
      <c r="Q584" s="160"/>
    </row>
    <row r="585" spans="1:17" s="150" customFormat="1" ht="13.2" x14ac:dyDescent="0.25">
      <c r="A585" s="165" t="s">
        <v>157</v>
      </c>
      <c r="B585" s="173">
        <v>76.900000000000006</v>
      </c>
      <c r="C585" s="173">
        <v>29.5</v>
      </c>
      <c r="D585" s="173">
        <v>31.6</v>
      </c>
      <c r="E585" s="173">
        <v>47.1</v>
      </c>
      <c r="F585" s="173">
        <v>58.5</v>
      </c>
      <c r="G585" s="173">
        <v>69.5</v>
      </c>
      <c r="H585" s="174">
        <v>78.099999999999994</v>
      </c>
      <c r="I585" s="173">
        <v>83.4</v>
      </c>
      <c r="J585" s="173">
        <v>85.3</v>
      </c>
      <c r="K585" s="173">
        <v>79.400000000000006</v>
      </c>
      <c r="L585" s="160"/>
      <c r="M585" s="160"/>
      <c r="N585" s="160"/>
      <c r="O585" s="160"/>
      <c r="P585" s="191"/>
      <c r="Q585" s="160"/>
    </row>
    <row r="586" spans="1:17" s="150" customFormat="1" ht="13.2" x14ac:dyDescent="0.25">
      <c r="A586" s="165" t="s">
        <v>125</v>
      </c>
      <c r="B586" s="168">
        <v>1508.24</v>
      </c>
      <c r="C586" s="169">
        <v>160.88999999999999</v>
      </c>
      <c r="D586" s="169">
        <v>271.48</v>
      </c>
      <c r="E586" s="169">
        <v>733.34</v>
      </c>
      <c r="F586" s="169">
        <v>893.5</v>
      </c>
      <c r="G586" s="169">
        <v>639.82000000000005</v>
      </c>
      <c r="H586" s="170">
        <v>997.32</v>
      </c>
      <c r="I586" s="168">
        <v>1006.88</v>
      </c>
      <c r="J586" s="168">
        <v>1916.05</v>
      </c>
      <c r="K586" s="168">
        <v>10533.08</v>
      </c>
      <c r="L586" s="160"/>
      <c r="M586" s="160"/>
      <c r="N586" s="160"/>
      <c r="O586" s="160"/>
      <c r="P586" s="191"/>
      <c r="Q586" s="160"/>
    </row>
    <row r="587" spans="1:17" s="150" customFormat="1" ht="13.2" x14ac:dyDescent="0.25">
      <c r="A587" s="165" t="s">
        <v>126</v>
      </c>
      <c r="B587" s="169">
        <v>1.93</v>
      </c>
      <c r="C587" s="169">
        <v>7.5</v>
      </c>
      <c r="D587" s="169">
        <v>3.79</v>
      </c>
      <c r="E587" s="169">
        <v>4.46</v>
      </c>
      <c r="F587" s="169">
        <v>3.41</v>
      </c>
      <c r="G587" s="169">
        <v>1.55</v>
      </c>
      <c r="H587" s="170">
        <v>1.53</v>
      </c>
      <c r="I587" s="169">
        <v>0.99</v>
      </c>
      <c r="J587" s="169">
        <v>1.31</v>
      </c>
      <c r="K587" s="169">
        <v>3.96</v>
      </c>
      <c r="L587" s="160"/>
      <c r="M587" s="160"/>
      <c r="N587" s="160"/>
      <c r="O587" s="160"/>
      <c r="P587" s="191"/>
      <c r="Q587" s="160"/>
    </row>
    <row r="588" spans="1:17" s="150" customFormat="1" ht="13.2" x14ac:dyDescent="0.25">
      <c r="A588" s="175" t="s">
        <v>259</v>
      </c>
      <c r="B588" s="160"/>
      <c r="C588" s="160"/>
      <c r="D588" s="160"/>
      <c r="E588" s="160"/>
      <c r="F588" s="160"/>
      <c r="G588" s="160"/>
      <c r="H588" s="162"/>
      <c r="I588" s="160"/>
      <c r="J588" s="160"/>
      <c r="K588" s="160"/>
      <c r="L588" s="160"/>
      <c r="M588" s="160"/>
      <c r="N588" s="160"/>
      <c r="O588" s="160"/>
      <c r="P588" s="191"/>
      <c r="Q588" s="160"/>
    </row>
    <row r="589" spans="1:17" s="150" customFormat="1" ht="13.2" x14ac:dyDescent="0.25">
      <c r="A589" s="165" t="s">
        <v>124</v>
      </c>
      <c r="B589" s="158">
        <v>7749</v>
      </c>
      <c r="C589" s="180" t="s">
        <v>151</v>
      </c>
      <c r="D589" s="180" t="s">
        <v>151</v>
      </c>
      <c r="E589" s="180" t="s">
        <v>151</v>
      </c>
      <c r="F589" s="180" t="s">
        <v>151</v>
      </c>
      <c r="G589" s="158">
        <v>1948</v>
      </c>
      <c r="H589" s="159">
        <v>3524</v>
      </c>
      <c r="I589" s="158">
        <v>6485</v>
      </c>
      <c r="J589" s="158">
        <v>10494</v>
      </c>
      <c r="K589" s="158">
        <v>41889</v>
      </c>
      <c r="L589" s="160"/>
      <c r="M589" s="160"/>
      <c r="N589" s="160"/>
      <c r="O589" s="160"/>
      <c r="P589" s="191"/>
      <c r="Q589" s="160"/>
    </row>
    <row r="590" spans="1:17" s="150" customFormat="1" ht="13.2" x14ac:dyDescent="0.25">
      <c r="A590" s="165" t="s">
        <v>157</v>
      </c>
      <c r="B590" s="173">
        <v>7.6</v>
      </c>
      <c r="C590" s="180" t="s">
        <v>151</v>
      </c>
      <c r="D590" s="180" t="s">
        <v>151</v>
      </c>
      <c r="E590" s="180" t="s">
        <v>151</v>
      </c>
      <c r="F590" s="180" t="s">
        <v>151</v>
      </c>
      <c r="G590" s="173">
        <v>3.3</v>
      </c>
      <c r="H590" s="174">
        <v>4.2</v>
      </c>
      <c r="I590" s="173">
        <v>5.3</v>
      </c>
      <c r="J590" s="173">
        <v>6.1</v>
      </c>
      <c r="K590" s="173">
        <v>12.5</v>
      </c>
      <c r="L590" s="160"/>
      <c r="M590" s="160"/>
      <c r="N590" s="160"/>
      <c r="O590" s="160"/>
      <c r="P590" s="191"/>
      <c r="Q590" s="160"/>
    </row>
    <row r="591" spans="1:17" s="150" customFormat="1" ht="13.2" x14ac:dyDescent="0.25">
      <c r="A591" s="165" t="s">
        <v>125</v>
      </c>
      <c r="B591" s="169">
        <v>628.87</v>
      </c>
      <c r="C591" s="180" t="s">
        <v>151</v>
      </c>
      <c r="D591" s="180" t="s">
        <v>151</v>
      </c>
      <c r="E591" s="180" t="s">
        <v>151</v>
      </c>
      <c r="F591" s="180" t="s">
        <v>151</v>
      </c>
      <c r="G591" s="169">
        <v>300.66000000000003</v>
      </c>
      <c r="H591" s="170">
        <v>490.81</v>
      </c>
      <c r="I591" s="169">
        <v>569.79</v>
      </c>
      <c r="J591" s="168">
        <v>1310.3399999999999</v>
      </c>
      <c r="K591" s="168">
        <v>4616.9799999999996</v>
      </c>
      <c r="L591" s="160"/>
      <c r="M591" s="160"/>
      <c r="N591" s="160"/>
      <c r="O591" s="160"/>
      <c r="P591" s="191"/>
      <c r="Q591" s="160"/>
    </row>
    <row r="592" spans="1:17" s="150" customFormat="1" ht="13.2" x14ac:dyDescent="0.25">
      <c r="A592" s="165" t="s">
        <v>126</v>
      </c>
      <c r="B592" s="169">
        <v>8.1199999999999992</v>
      </c>
      <c r="C592" s="180" t="s">
        <v>151</v>
      </c>
      <c r="D592" s="180" t="s">
        <v>151</v>
      </c>
      <c r="E592" s="180" t="s">
        <v>151</v>
      </c>
      <c r="F592" s="180" t="s">
        <v>151</v>
      </c>
      <c r="G592" s="169">
        <v>15.44</v>
      </c>
      <c r="H592" s="170">
        <v>13.93</v>
      </c>
      <c r="I592" s="169">
        <v>8.7899999999999991</v>
      </c>
      <c r="J592" s="169">
        <v>12.49</v>
      </c>
      <c r="K592" s="169">
        <v>11.02</v>
      </c>
      <c r="L592" s="160"/>
      <c r="M592" s="160"/>
      <c r="N592" s="160"/>
      <c r="O592" s="160"/>
      <c r="P592" s="191"/>
      <c r="Q592" s="160"/>
    </row>
    <row r="593" spans="1:17" s="150" customFormat="1" ht="13.2" x14ac:dyDescent="0.25">
      <c r="A593" s="175" t="s">
        <v>260</v>
      </c>
      <c r="B593" s="160"/>
      <c r="C593" s="160"/>
      <c r="D593" s="160"/>
      <c r="E593" s="160"/>
      <c r="F593" s="160"/>
      <c r="G593" s="160"/>
      <c r="H593" s="162"/>
      <c r="I593" s="160"/>
      <c r="J593" s="160"/>
      <c r="K593" s="160"/>
      <c r="L593" s="160"/>
      <c r="M593" s="160"/>
      <c r="N593" s="160"/>
      <c r="O593" s="160"/>
      <c r="P593" s="191"/>
      <c r="Q593" s="160"/>
    </row>
    <row r="594" spans="1:17" s="150" customFormat="1" ht="13.2" x14ac:dyDescent="0.25">
      <c r="A594" s="165" t="s">
        <v>124</v>
      </c>
      <c r="B594" s="158">
        <v>11076</v>
      </c>
      <c r="C594" s="158">
        <v>2733</v>
      </c>
      <c r="D594" s="158">
        <v>12926</v>
      </c>
      <c r="E594" s="158">
        <v>14997</v>
      </c>
      <c r="F594" s="158">
        <v>14709</v>
      </c>
      <c r="G594" s="158">
        <v>13378</v>
      </c>
      <c r="H594" s="159">
        <v>11978</v>
      </c>
      <c r="I594" s="158">
        <v>9729</v>
      </c>
      <c r="J594" s="158">
        <v>9853</v>
      </c>
      <c r="K594" s="158">
        <v>9281</v>
      </c>
      <c r="L594" s="160"/>
      <c r="M594" s="160"/>
      <c r="N594" s="160"/>
      <c r="O594" s="160"/>
      <c r="P594" s="191"/>
      <c r="Q594" s="160"/>
    </row>
    <row r="595" spans="1:17" s="150" customFormat="1" ht="13.2" x14ac:dyDescent="0.25">
      <c r="A595" s="165" t="s">
        <v>157</v>
      </c>
      <c r="B595" s="173">
        <v>10.9</v>
      </c>
      <c r="C595" s="173">
        <v>37.6</v>
      </c>
      <c r="D595" s="173">
        <v>57</v>
      </c>
      <c r="E595" s="173">
        <v>42.9</v>
      </c>
      <c r="F595" s="173">
        <v>32.799999999999997</v>
      </c>
      <c r="G595" s="173">
        <v>22.5</v>
      </c>
      <c r="H595" s="174">
        <v>14.3</v>
      </c>
      <c r="I595" s="173">
        <v>8</v>
      </c>
      <c r="J595" s="173">
        <v>5.8</v>
      </c>
      <c r="K595" s="173">
        <v>2.8</v>
      </c>
      <c r="L595" s="160"/>
      <c r="M595" s="160"/>
      <c r="N595" s="160"/>
      <c r="O595" s="160"/>
      <c r="P595" s="191"/>
      <c r="Q595" s="160"/>
    </row>
    <row r="596" spans="1:17" s="150" customFormat="1" ht="13.2" x14ac:dyDescent="0.25">
      <c r="A596" s="165" t="s">
        <v>125</v>
      </c>
      <c r="B596" s="169">
        <v>221.88</v>
      </c>
      <c r="C596" s="169">
        <v>187.79</v>
      </c>
      <c r="D596" s="169">
        <v>321</v>
      </c>
      <c r="E596" s="169">
        <v>666.25</v>
      </c>
      <c r="F596" s="169">
        <v>691.65</v>
      </c>
      <c r="G596" s="169">
        <v>594.99</v>
      </c>
      <c r="H596" s="170">
        <v>671.04</v>
      </c>
      <c r="I596" s="169">
        <v>654.46</v>
      </c>
      <c r="J596" s="169">
        <v>949.24</v>
      </c>
      <c r="K596" s="168">
        <v>1449.54</v>
      </c>
      <c r="L596" s="160"/>
      <c r="M596" s="160"/>
      <c r="N596" s="160"/>
      <c r="O596" s="160"/>
      <c r="P596" s="191"/>
      <c r="Q596" s="160"/>
    </row>
    <row r="597" spans="1:17" s="150" customFormat="1" ht="13.2" x14ac:dyDescent="0.25">
      <c r="A597" s="165" t="s">
        <v>126</v>
      </c>
      <c r="B597" s="169">
        <v>2</v>
      </c>
      <c r="C597" s="169">
        <v>6.87</v>
      </c>
      <c r="D597" s="169">
        <v>2.48</v>
      </c>
      <c r="E597" s="169">
        <v>4.4400000000000004</v>
      </c>
      <c r="F597" s="169">
        <v>4.7</v>
      </c>
      <c r="G597" s="169">
        <v>4.45</v>
      </c>
      <c r="H597" s="170">
        <v>5.6</v>
      </c>
      <c r="I597" s="169">
        <v>6.73</v>
      </c>
      <c r="J597" s="169">
        <v>9.6300000000000008</v>
      </c>
      <c r="K597" s="169">
        <v>15.62</v>
      </c>
      <c r="L597" s="160"/>
      <c r="M597" s="160"/>
      <c r="N597" s="160"/>
      <c r="O597" s="160"/>
      <c r="P597" s="191"/>
      <c r="Q597" s="160"/>
    </row>
    <row r="598" spans="1:17" s="150" customFormat="1" ht="22.8" x14ac:dyDescent="0.25">
      <c r="A598" s="175" t="s">
        <v>261</v>
      </c>
      <c r="B598" s="160"/>
      <c r="C598" s="160"/>
      <c r="D598" s="160"/>
      <c r="E598" s="160"/>
      <c r="F598" s="160"/>
      <c r="G598" s="160"/>
      <c r="H598" s="162"/>
      <c r="I598" s="160"/>
      <c r="J598" s="160"/>
      <c r="K598" s="160"/>
      <c r="L598" s="160"/>
      <c r="M598" s="160"/>
      <c r="N598" s="160"/>
      <c r="O598" s="160"/>
      <c r="P598" s="191"/>
      <c r="Q598" s="160"/>
    </row>
    <row r="599" spans="1:17" s="150" customFormat="1" ht="13.2" x14ac:dyDescent="0.25">
      <c r="A599" s="165" t="s">
        <v>124</v>
      </c>
      <c r="B599" s="158">
        <v>3257</v>
      </c>
      <c r="C599" s="180" t="s">
        <v>151</v>
      </c>
      <c r="D599" s="177">
        <v>310</v>
      </c>
      <c r="E599" s="177">
        <v>675</v>
      </c>
      <c r="F599" s="180" t="s">
        <v>151</v>
      </c>
      <c r="G599" s="158">
        <v>1325</v>
      </c>
      <c r="H599" s="159">
        <v>1581</v>
      </c>
      <c r="I599" s="158">
        <v>2740</v>
      </c>
      <c r="J599" s="158">
        <v>3803</v>
      </c>
      <c r="K599" s="158">
        <v>16849</v>
      </c>
      <c r="L599" s="160"/>
      <c r="M599" s="160"/>
      <c r="N599" s="160"/>
      <c r="O599" s="160"/>
      <c r="P599" s="191"/>
      <c r="Q599" s="160"/>
    </row>
    <row r="600" spans="1:17" s="150" customFormat="1" ht="13.2" x14ac:dyDescent="0.25">
      <c r="A600" s="165" t="s">
        <v>157</v>
      </c>
      <c r="B600" s="173">
        <v>3.2</v>
      </c>
      <c r="C600" s="180" t="s">
        <v>151</v>
      </c>
      <c r="D600" s="173">
        <v>1.4</v>
      </c>
      <c r="E600" s="173">
        <v>1.9</v>
      </c>
      <c r="F600" s="180" t="s">
        <v>151</v>
      </c>
      <c r="G600" s="173">
        <v>2.2000000000000002</v>
      </c>
      <c r="H600" s="174">
        <v>1.9</v>
      </c>
      <c r="I600" s="173">
        <v>2.2000000000000002</v>
      </c>
      <c r="J600" s="173">
        <v>2.2000000000000002</v>
      </c>
      <c r="K600" s="173">
        <v>5</v>
      </c>
      <c r="L600" s="160"/>
      <c r="M600" s="160"/>
      <c r="N600" s="160"/>
      <c r="O600" s="160"/>
      <c r="P600" s="191"/>
      <c r="Q600" s="160"/>
    </row>
    <row r="601" spans="1:17" s="150" customFormat="1" ht="13.2" x14ac:dyDescent="0.25">
      <c r="A601" s="165" t="s">
        <v>125</v>
      </c>
      <c r="B601" s="169">
        <v>278.83999999999997</v>
      </c>
      <c r="C601" s="180" t="s">
        <v>151</v>
      </c>
      <c r="D601" s="169">
        <v>56.48</v>
      </c>
      <c r="E601" s="169">
        <v>121.18</v>
      </c>
      <c r="F601" s="180" t="s">
        <v>151</v>
      </c>
      <c r="G601" s="169">
        <v>182.37</v>
      </c>
      <c r="H601" s="170">
        <v>187.54</v>
      </c>
      <c r="I601" s="169">
        <v>335.3</v>
      </c>
      <c r="J601" s="169">
        <v>595.17999999999995</v>
      </c>
      <c r="K601" s="168">
        <v>2334.6999999999998</v>
      </c>
      <c r="L601" s="160"/>
      <c r="M601" s="160"/>
      <c r="N601" s="160"/>
      <c r="O601" s="160"/>
      <c r="P601" s="191"/>
      <c r="Q601" s="160"/>
    </row>
    <row r="602" spans="1:17" s="150" customFormat="1" ht="13.2" x14ac:dyDescent="0.25">
      <c r="A602" s="165" t="s">
        <v>126</v>
      </c>
      <c r="B602" s="169">
        <v>8.56</v>
      </c>
      <c r="C602" s="180" t="s">
        <v>151</v>
      </c>
      <c r="D602" s="169">
        <v>18.25</v>
      </c>
      <c r="E602" s="169">
        <v>17.95</v>
      </c>
      <c r="F602" s="180" t="s">
        <v>151</v>
      </c>
      <c r="G602" s="169">
        <v>13.76</v>
      </c>
      <c r="H602" s="170">
        <v>11.86</v>
      </c>
      <c r="I602" s="169">
        <v>12.24</v>
      </c>
      <c r="J602" s="169">
        <v>15.65</v>
      </c>
      <c r="K602" s="169">
        <v>13.86</v>
      </c>
      <c r="L602" s="160"/>
      <c r="M602" s="160"/>
      <c r="N602" s="160"/>
      <c r="O602" s="160"/>
      <c r="P602" s="191"/>
      <c r="Q602" s="160"/>
    </row>
    <row r="603" spans="1:17" s="150" customFormat="1" ht="22.8" x14ac:dyDescent="0.25">
      <c r="A603" s="175" t="s">
        <v>262</v>
      </c>
      <c r="B603" s="160"/>
      <c r="C603" s="160"/>
      <c r="D603" s="160"/>
      <c r="E603" s="160"/>
      <c r="F603" s="160"/>
      <c r="G603" s="160"/>
      <c r="H603" s="162"/>
      <c r="I603" s="160"/>
      <c r="J603" s="160"/>
      <c r="K603" s="160"/>
      <c r="L603" s="160"/>
      <c r="M603" s="160"/>
      <c r="N603" s="160"/>
      <c r="O603" s="160"/>
      <c r="P603" s="191"/>
      <c r="Q603" s="160"/>
    </row>
    <row r="604" spans="1:17" s="150" customFormat="1" ht="13.2" x14ac:dyDescent="0.25">
      <c r="A604" s="165" t="s">
        <v>124</v>
      </c>
      <c r="B604" s="177">
        <v>602</v>
      </c>
      <c r="C604" s="158">
        <v>1704</v>
      </c>
      <c r="D604" s="158">
        <v>1134</v>
      </c>
      <c r="E604" s="177">
        <v>776</v>
      </c>
      <c r="F604" s="177">
        <v>855</v>
      </c>
      <c r="G604" s="177">
        <v>582</v>
      </c>
      <c r="H604" s="178">
        <v>364</v>
      </c>
      <c r="I604" s="177">
        <v>198</v>
      </c>
      <c r="J604" s="180" t="s">
        <v>151</v>
      </c>
      <c r="K604" s="180" t="s">
        <v>151</v>
      </c>
      <c r="L604" s="160"/>
      <c r="M604" s="160"/>
      <c r="N604" s="160"/>
      <c r="O604" s="160"/>
      <c r="P604" s="191"/>
      <c r="Q604" s="160"/>
    </row>
    <row r="605" spans="1:17" s="150" customFormat="1" ht="13.2" x14ac:dyDescent="0.25">
      <c r="A605" s="165" t="s">
        <v>157</v>
      </c>
      <c r="B605" s="173">
        <v>0.6</v>
      </c>
      <c r="C605" s="173">
        <v>23.5</v>
      </c>
      <c r="D605" s="173">
        <v>5</v>
      </c>
      <c r="E605" s="173">
        <v>2.2000000000000002</v>
      </c>
      <c r="F605" s="173">
        <v>1.9</v>
      </c>
      <c r="G605" s="173">
        <v>1</v>
      </c>
      <c r="H605" s="174">
        <v>0.4</v>
      </c>
      <c r="I605" s="173">
        <v>0.2</v>
      </c>
      <c r="J605" s="180" t="s">
        <v>151</v>
      </c>
      <c r="K605" s="180" t="s">
        <v>151</v>
      </c>
      <c r="L605" s="160"/>
      <c r="M605" s="160"/>
      <c r="N605" s="160"/>
      <c r="O605" s="160"/>
      <c r="P605" s="191"/>
      <c r="Q605" s="160"/>
    </row>
    <row r="606" spans="1:17" s="150" customFormat="1" ht="13.2" x14ac:dyDescent="0.25">
      <c r="A606" s="165" t="s">
        <v>125</v>
      </c>
      <c r="B606" s="169">
        <v>36.72</v>
      </c>
      <c r="C606" s="169">
        <v>134.19</v>
      </c>
      <c r="D606" s="169">
        <v>118.6</v>
      </c>
      <c r="E606" s="169">
        <v>94.68</v>
      </c>
      <c r="F606" s="169">
        <v>141.49</v>
      </c>
      <c r="G606" s="169">
        <v>91.79</v>
      </c>
      <c r="H606" s="170">
        <v>50.11</v>
      </c>
      <c r="I606" s="169">
        <v>34.82</v>
      </c>
      <c r="J606" s="180" t="s">
        <v>151</v>
      </c>
      <c r="K606" s="180" t="s">
        <v>151</v>
      </c>
      <c r="L606" s="160"/>
      <c r="M606" s="160"/>
      <c r="N606" s="160"/>
      <c r="O606" s="160"/>
      <c r="P606" s="191"/>
      <c r="Q606" s="160"/>
    </row>
    <row r="607" spans="1:17" s="150" customFormat="1" ht="13.2" x14ac:dyDescent="0.25">
      <c r="A607" s="165" t="s">
        <v>126</v>
      </c>
      <c r="B607" s="169">
        <v>6.1</v>
      </c>
      <c r="C607" s="169">
        <v>7.87</v>
      </c>
      <c r="D607" s="169">
        <v>10.45</v>
      </c>
      <c r="E607" s="169">
        <v>12.2</v>
      </c>
      <c r="F607" s="169">
        <v>16.55</v>
      </c>
      <c r="G607" s="169">
        <v>15.76</v>
      </c>
      <c r="H607" s="170">
        <v>13.77</v>
      </c>
      <c r="I607" s="169">
        <v>17.57</v>
      </c>
      <c r="J607" s="180" t="s">
        <v>151</v>
      </c>
      <c r="K607" s="180" t="s">
        <v>151</v>
      </c>
      <c r="L607" s="160"/>
      <c r="M607" s="160"/>
      <c r="N607" s="160"/>
      <c r="O607" s="160"/>
      <c r="P607" s="191"/>
      <c r="Q607" s="160"/>
    </row>
    <row r="608" spans="1:17" s="150" customFormat="1" ht="22.8" x14ac:dyDescent="0.25">
      <c r="A608" s="175" t="s">
        <v>263</v>
      </c>
      <c r="B608" s="160"/>
      <c r="C608" s="160"/>
      <c r="D608" s="160"/>
      <c r="E608" s="160"/>
      <c r="F608" s="160"/>
      <c r="G608" s="160"/>
      <c r="H608" s="162"/>
      <c r="I608" s="160"/>
      <c r="J608" s="160"/>
      <c r="K608" s="160"/>
      <c r="L608" s="160"/>
      <c r="M608" s="160"/>
      <c r="N608" s="160"/>
      <c r="O608" s="160"/>
      <c r="P608" s="191"/>
      <c r="Q608" s="160"/>
    </row>
    <row r="609" spans="1:17" s="150" customFormat="1" ht="13.2" x14ac:dyDescent="0.25">
      <c r="A609" s="165" t="s">
        <v>124</v>
      </c>
      <c r="B609" s="177">
        <v>505</v>
      </c>
      <c r="C609" s="177">
        <v>192</v>
      </c>
      <c r="D609" s="177">
        <v>227</v>
      </c>
      <c r="E609" s="177">
        <v>414</v>
      </c>
      <c r="F609" s="177">
        <v>339</v>
      </c>
      <c r="G609" s="177">
        <v>534</v>
      </c>
      <c r="H609" s="178">
        <v>605</v>
      </c>
      <c r="I609" s="177">
        <v>781</v>
      </c>
      <c r="J609" s="180" t="s">
        <v>151</v>
      </c>
      <c r="K609" s="177">
        <v>544</v>
      </c>
      <c r="L609" s="160"/>
      <c r="M609" s="160"/>
      <c r="N609" s="160"/>
      <c r="O609" s="160"/>
      <c r="P609" s="191"/>
      <c r="Q609" s="160"/>
    </row>
    <row r="610" spans="1:17" s="150" customFormat="1" ht="13.2" x14ac:dyDescent="0.25">
      <c r="A610" s="165" t="s">
        <v>157</v>
      </c>
      <c r="B610" s="173">
        <v>0.5</v>
      </c>
      <c r="C610" s="173">
        <v>2.6</v>
      </c>
      <c r="D610" s="173">
        <v>1</v>
      </c>
      <c r="E610" s="173">
        <v>1.2</v>
      </c>
      <c r="F610" s="173">
        <v>0.8</v>
      </c>
      <c r="G610" s="173">
        <v>0.9</v>
      </c>
      <c r="H610" s="174">
        <v>0.7</v>
      </c>
      <c r="I610" s="173">
        <v>0.6</v>
      </c>
      <c r="J610" s="180" t="s">
        <v>151</v>
      </c>
      <c r="K610" s="173">
        <v>0.2</v>
      </c>
      <c r="L610" s="160"/>
      <c r="M610" s="160"/>
      <c r="N610" s="160"/>
      <c r="O610" s="160"/>
      <c r="P610" s="191"/>
      <c r="Q610" s="160"/>
    </row>
    <row r="611" spans="1:17" s="150" customFormat="1" ht="13.2" x14ac:dyDescent="0.25">
      <c r="A611" s="165" t="s">
        <v>125</v>
      </c>
      <c r="B611" s="169">
        <v>45.39</v>
      </c>
      <c r="C611" s="169">
        <v>43.06</v>
      </c>
      <c r="D611" s="169">
        <v>52.31</v>
      </c>
      <c r="E611" s="169">
        <v>86.26</v>
      </c>
      <c r="F611" s="169">
        <v>72.25</v>
      </c>
      <c r="G611" s="169">
        <v>92.96</v>
      </c>
      <c r="H611" s="170">
        <v>108.39</v>
      </c>
      <c r="I611" s="169">
        <v>141.25</v>
      </c>
      <c r="J611" s="180" t="s">
        <v>151</v>
      </c>
      <c r="K611" s="169">
        <v>114</v>
      </c>
      <c r="L611" s="160"/>
      <c r="M611" s="160"/>
      <c r="N611" s="160"/>
      <c r="O611" s="160"/>
      <c r="P611" s="191"/>
      <c r="Q611" s="160"/>
    </row>
    <row r="612" spans="1:17" s="150" customFormat="1" ht="13.2" x14ac:dyDescent="0.25">
      <c r="A612" s="165" t="s">
        <v>126</v>
      </c>
      <c r="B612" s="169">
        <v>8.99</v>
      </c>
      <c r="C612" s="169">
        <v>22.37</v>
      </c>
      <c r="D612" s="169">
        <v>23.06</v>
      </c>
      <c r="E612" s="169">
        <v>20.83</v>
      </c>
      <c r="F612" s="169">
        <v>21.31</v>
      </c>
      <c r="G612" s="169">
        <v>17.41</v>
      </c>
      <c r="H612" s="170">
        <v>17.920000000000002</v>
      </c>
      <c r="I612" s="169">
        <v>18.09</v>
      </c>
      <c r="J612" s="180" t="s">
        <v>151</v>
      </c>
      <c r="K612" s="169">
        <v>20.94</v>
      </c>
      <c r="L612" s="160"/>
      <c r="M612" s="160"/>
      <c r="N612" s="160"/>
      <c r="O612" s="160"/>
      <c r="P612" s="191"/>
      <c r="Q612" s="160"/>
    </row>
    <row r="613" spans="1:17" s="150" customFormat="1" ht="13.2" x14ac:dyDescent="0.25">
      <c r="A613" s="175" t="s">
        <v>264</v>
      </c>
      <c r="B613" s="160"/>
      <c r="C613" s="160"/>
      <c r="D613" s="160"/>
      <c r="E613" s="160"/>
      <c r="F613" s="160"/>
      <c r="G613" s="160"/>
      <c r="H613" s="162"/>
      <c r="I613" s="160"/>
      <c r="J613" s="160"/>
      <c r="K613" s="160"/>
      <c r="L613" s="160"/>
      <c r="M613" s="160"/>
      <c r="N613" s="160"/>
      <c r="O613" s="160"/>
      <c r="P613" s="191"/>
      <c r="Q613" s="160"/>
    </row>
    <row r="614" spans="1:17" s="150" customFormat="1" ht="13.2" x14ac:dyDescent="0.25">
      <c r="A614" s="165" t="s">
        <v>124</v>
      </c>
      <c r="B614" s="177">
        <v>330</v>
      </c>
      <c r="C614" s="177">
        <v>431</v>
      </c>
      <c r="D614" s="180" t="s">
        <v>151</v>
      </c>
      <c r="E614" s="177">
        <v>276</v>
      </c>
      <c r="F614" s="180" t="s">
        <v>151</v>
      </c>
      <c r="G614" s="180" t="s">
        <v>151</v>
      </c>
      <c r="H614" s="181" t="s">
        <v>151</v>
      </c>
      <c r="I614" s="177">
        <v>248</v>
      </c>
      <c r="J614" s="180" t="s">
        <v>151</v>
      </c>
      <c r="K614" s="180" t="s">
        <v>151</v>
      </c>
      <c r="L614" s="160"/>
      <c r="M614" s="160"/>
      <c r="N614" s="160"/>
      <c r="O614" s="160"/>
      <c r="P614" s="191"/>
      <c r="Q614" s="160"/>
    </row>
    <row r="615" spans="1:17" s="150" customFormat="1" ht="13.2" x14ac:dyDescent="0.25">
      <c r="A615" s="165" t="s">
        <v>157</v>
      </c>
      <c r="B615" s="173">
        <v>0.3</v>
      </c>
      <c r="C615" s="173">
        <v>5.9</v>
      </c>
      <c r="D615" s="180" t="s">
        <v>151</v>
      </c>
      <c r="E615" s="173">
        <v>0.8</v>
      </c>
      <c r="F615" s="180" t="s">
        <v>151</v>
      </c>
      <c r="G615" s="180" t="s">
        <v>151</v>
      </c>
      <c r="H615" s="181" t="s">
        <v>151</v>
      </c>
      <c r="I615" s="173">
        <v>0.2</v>
      </c>
      <c r="J615" s="180" t="s">
        <v>151</v>
      </c>
      <c r="K615" s="180" t="s">
        <v>151</v>
      </c>
      <c r="L615" s="160"/>
      <c r="M615" s="160"/>
      <c r="N615" s="160"/>
      <c r="O615" s="160"/>
      <c r="P615" s="191"/>
      <c r="Q615" s="160"/>
    </row>
    <row r="616" spans="1:17" s="150" customFormat="1" ht="13.2" x14ac:dyDescent="0.25">
      <c r="A616" s="165" t="s">
        <v>125</v>
      </c>
      <c r="B616" s="169">
        <v>34.03</v>
      </c>
      <c r="C616" s="169">
        <v>76.09</v>
      </c>
      <c r="D616" s="180" t="s">
        <v>151</v>
      </c>
      <c r="E616" s="169">
        <v>62.88</v>
      </c>
      <c r="F616" s="180" t="s">
        <v>151</v>
      </c>
      <c r="G616" s="180" t="s">
        <v>151</v>
      </c>
      <c r="H616" s="181" t="s">
        <v>151</v>
      </c>
      <c r="I616" s="169">
        <v>61.04</v>
      </c>
      <c r="J616" s="180" t="s">
        <v>151</v>
      </c>
      <c r="K616" s="180" t="s">
        <v>151</v>
      </c>
      <c r="L616" s="160"/>
      <c r="M616" s="160"/>
      <c r="N616" s="160"/>
      <c r="O616" s="160"/>
      <c r="P616" s="191"/>
      <c r="Q616" s="160"/>
    </row>
    <row r="617" spans="1:17" s="150" customFormat="1" ht="13.2" x14ac:dyDescent="0.25">
      <c r="A617" s="165" t="s">
        <v>126</v>
      </c>
      <c r="B617" s="169">
        <v>10.3</v>
      </c>
      <c r="C617" s="169">
        <v>17.64</v>
      </c>
      <c r="D617" s="180" t="s">
        <v>151</v>
      </c>
      <c r="E617" s="169">
        <v>22.76</v>
      </c>
      <c r="F617" s="180" t="s">
        <v>151</v>
      </c>
      <c r="G617" s="180" t="s">
        <v>151</v>
      </c>
      <c r="H617" s="181" t="s">
        <v>151</v>
      </c>
      <c r="I617" s="169">
        <v>24.61</v>
      </c>
      <c r="J617" s="180" t="s">
        <v>151</v>
      </c>
      <c r="K617" s="180" t="s">
        <v>151</v>
      </c>
      <c r="L617" s="160"/>
      <c r="M617" s="160"/>
      <c r="N617" s="160"/>
      <c r="O617" s="160"/>
      <c r="P617" s="191"/>
      <c r="Q617" s="160"/>
    </row>
    <row r="618" spans="1:17" s="150" customFormat="1" ht="13.2" x14ac:dyDescent="0.25">
      <c r="A618" s="172" t="s">
        <v>121</v>
      </c>
      <c r="B618" s="160"/>
      <c r="C618" s="160"/>
      <c r="D618" s="160"/>
      <c r="E618" s="160"/>
      <c r="F618" s="160"/>
      <c r="G618" s="160"/>
      <c r="H618" s="162"/>
      <c r="I618" s="160"/>
      <c r="J618" s="160"/>
      <c r="K618" s="160"/>
      <c r="L618" s="160"/>
      <c r="M618" s="160"/>
      <c r="N618" s="160"/>
      <c r="O618" s="160"/>
      <c r="P618" s="191"/>
      <c r="Q618" s="160"/>
    </row>
    <row r="619" spans="1:17" s="150" customFormat="1" ht="13.2" x14ac:dyDescent="0.25">
      <c r="A619" s="183" t="s">
        <v>265</v>
      </c>
      <c r="B619" s="160"/>
      <c r="C619" s="160"/>
      <c r="D619" s="160"/>
      <c r="E619" s="160"/>
      <c r="F619" s="160"/>
      <c r="G619" s="160"/>
      <c r="H619" s="162"/>
      <c r="I619" s="160"/>
      <c r="J619" s="160"/>
      <c r="K619" s="160"/>
      <c r="L619" s="160"/>
      <c r="M619" s="160"/>
      <c r="N619" s="160"/>
      <c r="O619" s="160"/>
      <c r="P619" s="191"/>
      <c r="Q619" s="160"/>
    </row>
    <row r="620" spans="1:17" s="150" customFormat="1" ht="13.2" x14ac:dyDescent="0.25">
      <c r="A620" s="165" t="s">
        <v>124</v>
      </c>
      <c r="B620" s="158">
        <v>13937</v>
      </c>
      <c r="C620" s="177">
        <v>-615</v>
      </c>
      <c r="D620" s="180" t="s">
        <v>151</v>
      </c>
      <c r="E620" s="177">
        <v>-620</v>
      </c>
      <c r="F620" s="180" t="s">
        <v>151</v>
      </c>
      <c r="G620" s="158">
        <v>2854</v>
      </c>
      <c r="H620" s="171">
        <v>6106</v>
      </c>
      <c r="I620" s="158">
        <v>13115</v>
      </c>
      <c r="J620" s="158">
        <v>24052</v>
      </c>
      <c r="K620" s="158">
        <v>75856</v>
      </c>
      <c r="L620" s="160"/>
      <c r="M620" s="160"/>
      <c r="N620" s="160"/>
      <c r="O620" s="160"/>
      <c r="P620" s="191"/>
      <c r="Q620" s="160"/>
    </row>
    <row r="621" spans="1:17" s="150" customFormat="1" ht="13.2" x14ac:dyDescent="0.25">
      <c r="A621" s="165" t="s">
        <v>157</v>
      </c>
      <c r="B621" s="173">
        <v>13.7</v>
      </c>
      <c r="C621" s="173">
        <v>-8.5</v>
      </c>
      <c r="D621" s="180" t="s">
        <v>151</v>
      </c>
      <c r="E621" s="173">
        <v>-1.8</v>
      </c>
      <c r="F621" s="180" t="s">
        <v>151</v>
      </c>
      <c r="G621" s="173">
        <v>4.8</v>
      </c>
      <c r="H621" s="174">
        <v>7.3</v>
      </c>
      <c r="I621" s="173">
        <v>10.8</v>
      </c>
      <c r="J621" s="173">
        <v>14</v>
      </c>
      <c r="K621" s="173">
        <v>22.6</v>
      </c>
      <c r="L621" s="160"/>
      <c r="M621" s="160"/>
      <c r="N621" s="160"/>
      <c r="O621" s="160"/>
      <c r="P621" s="191"/>
      <c r="Q621" s="160"/>
    </row>
    <row r="622" spans="1:17" s="150" customFormat="1" ht="13.2" x14ac:dyDescent="0.25">
      <c r="A622" s="165" t="s">
        <v>125</v>
      </c>
      <c r="B622" s="169">
        <v>756.74</v>
      </c>
      <c r="C622" s="169">
        <v>51.84</v>
      </c>
      <c r="D622" s="180" t="s">
        <v>151</v>
      </c>
      <c r="E622" s="169">
        <v>137.03</v>
      </c>
      <c r="F622" s="180" t="s">
        <v>151</v>
      </c>
      <c r="G622" s="169">
        <v>491.02</v>
      </c>
      <c r="H622" s="170">
        <v>186.45</v>
      </c>
      <c r="I622" s="169">
        <v>473.27</v>
      </c>
      <c r="J622" s="169">
        <v>302.52</v>
      </c>
      <c r="K622" s="168">
        <v>6001.49</v>
      </c>
      <c r="L622" s="160"/>
      <c r="M622" s="160"/>
      <c r="N622" s="160"/>
      <c r="O622" s="160"/>
      <c r="P622" s="191"/>
      <c r="Q622" s="160"/>
    </row>
    <row r="623" spans="1:17" s="150" customFormat="1" ht="13.2" x14ac:dyDescent="0.25">
      <c r="A623" s="165" t="s">
        <v>126</v>
      </c>
      <c r="B623" s="169">
        <v>5.43</v>
      </c>
      <c r="C623" s="169">
        <v>-8.43</v>
      </c>
      <c r="D623" s="180" t="s">
        <v>151</v>
      </c>
      <c r="E623" s="169">
        <v>-22.1</v>
      </c>
      <c r="F623" s="180" t="s">
        <v>151</v>
      </c>
      <c r="G623" s="169">
        <v>17.2</v>
      </c>
      <c r="H623" s="170">
        <v>3.05</v>
      </c>
      <c r="I623" s="169">
        <v>3.61</v>
      </c>
      <c r="J623" s="169">
        <v>1.26</v>
      </c>
      <c r="K623" s="169">
        <v>7.91</v>
      </c>
      <c r="L623" s="160"/>
      <c r="M623" s="160"/>
      <c r="N623" s="160"/>
      <c r="O623" s="160"/>
      <c r="P623" s="191"/>
      <c r="Q623" s="160"/>
    </row>
    <row r="624" spans="1:17" s="150" customFormat="1" ht="13.2" x14ac:dyDescent="0.25">
      <c r="A624" s="175" t="s">
        <v>266</v>
      </c>
      <c r="B624" s="160"/>
      <c r="C624" s="160"/>
      <c r="D624" s="160"/>
      <c r="E624" s="160"/>
      <c r="F624" s="160"/>
      <c r="G624" s="160"/>
      <c r="H624" s="162"/>
      <c r="I624" s="160"/>
      <c r="J624" s="160"/>
      <c r="K624" s="160"/>
      <c r="L624" s="160"/>
      <c r="M624" s="160"/>
      <c r="N624" s="160"/>
      <c r="O624" s="160"/>
      <c r="P624" s="191"/>
      <c r="Q624" s="160"/>
    </row>
    <row r="625" spans="1:17" s="150" customFormat="1" ht="13.2" x14ac:dyDescent="0.25">
      <c r="A625" s="165" t="s">
        <v>124</v>
      </c>
      <c r="B625" s="158">
        <v>10912</v>
      </c>
      <c r="C625" s="177">
        <v>-506</v>
      </c>
      <c r="D625" s="177">
        <v>-520</v>
      </c>
      <c r="E625" s="177">
        <v>-751</v>
      </c>
      <c r="F625" s="180" t="s">
        <v>151</v>
      </c>
      <c r="G625" s="158">
        <v>1871</v>
      </c>
      <c r="H625" s="159">
        <v>4445</v>
      </c>
      <c r="I625" s="158">
        <v>9882</v>
      </c>
      <c r="J625" s="158">
        <v>18679</v>
      </c>
      <c r="K625" s="158">
        <v>61398</v>
      </c>
      <c r="L625" s="160"/>
      <c r="M625" s="160"/>
      <c r="N625" s="160"/>
      <c r="O625" s="160"/>
      <c r="P625" s="191"/>
      <c r="Q625" s="160"/>
    </row>
    <row r="626" spans="1:17" s="150" customFormat="1" ht="13.2" x14ac:dyDescent="0.25">
      <c r="A626" s="165" t="s">
        <v>157</v>
      </c>
      <c r="B626" s="173">
        <v>10.7</v>
      </c>
      <c r="C626" s="173">
        <v>-7</v>
      </c>
      <c r="D626" s="173">
        <v>-2.2999999999999998</v>
      </c>
      <c r="E626" s="173">
        <v>-2.2000000000000002</v>
      </c>
      <c r="F626" s="180" t="s">
        <v>151</v>
      </c>
      <c r="G626" s="173">
        <v>3.2</v>
      </c>
      <c r="H626" s="174">
        <v>5.3</v>
      </c>
      <c r="I626" s="173">
        <v>8.1</v>
      </c>
      <c r="J626" s="173">
        <v>10.9</v>
      </c>
      <c r="K626" s="173">
        <v>18.3</v>
      </c>
      <c r="L626" s="160"/>
      <c r="M626" s="160"/>
      <c r="N626" s="160"/>
      <c r="O626" s="160"/>
      <c r="P626" s="191"/>
      <c r="Q626" s="160"/>
    </row>
    <row r="627" spans="1:17" s="150" customFormat="1" ht="13.2" x14ac:dyDescent="0.25">
      <c r="A627" s="165" t="s">
        <v>125</v>
      </c>
      <c r="B627" s="169">
        <v>567.66999999999996</v>
      </c>
      <c r="C627" s="169">
        <v>45.47</v>
      </c>
      <c r="D627" s="169">
        <v>128.22</v>
      </c>
      <c r="E627" s="169">
        <v>122.29</v>
      </c>
      <c r="F627" s="180" t="s">
        <v>151</v>
      </c>
      <c r="G627" s="169">
        <v>370.17</v>
      </c>
      <c r="H627" s="170">
        <v>137.44</v>
      </c>
      <c r="I627" s="169">
        <v>355.53</v>
      </c>
      <c r="J627" s="169">
        <v>285.43</v>
      </c>
      <c r="K627" s="168">
        <v>4501.1099999999997</v>
      </c>
      <c r="L627" s="160"/>
      <c r="M627" s="160"/>
      <c r="N627" s="160"/>
      <c r="O627" s="160"/>
      <c r="P627" s="191"/>
      <c r="Q627" s="160"/>
    </row>
    <row r="628" spans="1:17" s="150" customFormat="1" ht="13.2" x14ac:dyDescent="0.25">
      <c r="A628" s="165" t="s">
        <v>126</v>
      </c>
      <c r="B628" s="169">
        <v>5.2</v>
      </c>
      <c r="C628" s="169">
        <v>-8.99</v>
      </c>
      <c r="D628" s="169">
        <v>-24.66</v>
      </c>
      <c r="E628" s="169">
        <v>-16.28</v>
      </c>
      <c r="F628" s="180" t="s">
        <v>151</v>
      </c>
      <c r="G628" s="169">
        <v>19.78</v>
      </c>
      <c r="H628" s="170">
        <v>3.09</v>
      </c>
      <c r="I628" s="169">
        <v>3.6</v>
      </c>
      <c r="J628" s="169">
        <v>1.53</v>
      </c>
      <c r="K628" s="169">
        <v>7.33</v>
      </c>
      <c r="L628" s="160"/>
      <c r="M628" s="160"/>
      <c r="N628" s="160"/>
      <c r="O628" s="160"/>
      <c r="P628" s="191"/>
      <c r="Q628" s="160"/>
    </row>
    <row r="629" spans="1:17" s="150" customFormat="1" ht="13.2" x14ac:dyDescent="0.25">
      <c r="A629" s="175" t="s">
        <v>267</v>
      </c>
      <c r="B629" s="160"/>
      <c r="C629" s="160"/>
      <c r="D629" s="160"/>
      <c r="E629" s="160"/>
      <c r="F629" s="160"/>
      <c r="G629" s="160"/>
      <c r="H629" s="162"/>
      <c r="I629" s="160"/>
      <c r="J629" s="160"/>
      <c r="K629" s="160"/>
      <c r="L629" s="160"/>
      <c r="M629" s="160"/>
      <c r="N629" s="160"/>
      <c r="O629" s="160"/>
      <c r="P629" s="191"/>
      <c r="Q629" s="160"/>
    </row>
    <row r="630" spans="1:17" s="150" customFormat="1" ht="13.2" x14ac:dyDescent="0.25">
      <c r="A630" s="165" t="s">
        <v>124</v>
      </c>
      <c r="B630" s="158">
        <v>2942</v>
      </c>
      <c r="C630" s="177">
        <v>-135</v>
      </c>
      <c r="D630" s="180" t="s">
        <v>151</v>
      </c>
      <c r="E630" s="180" t="s">
        <v>151</v>
      </c>
      <c r="F630" s="177">
        <v>344</v>
      </c>
      <c r="G630" s="177">
        <v>922</v>
      </c>
      <c r="H630" s="159">
        <v>1598</v>
      </c>
      <c r="I630" s="158">
        <v>3133</v>
      </c>
      <c r="J630" s="158">
        <v>5233</v>
      </c>
      <c r="K630" s="158">
        <v>14275</v>
      </c>
      <c r="L630" s="160"/>
      <c r="M630" s="160"/>
      <c r="N630" s="160"/>
      <c r="O630" s="160"/>
      <c r="P630" s="191"/>
      <c r="Q630" s="160"/>
    </row>
    <row r="631" spans="1:17" s="150" customFormat="1" ht="13.2" x14ac:dyDescent="0.25">
      <c r="A631" s="165" t="s">
        <v>157</v>
      </c>
      <c r="B631" s="173">
        <v>2.9</v>
      </c>
      <c r="C631" s="173">
        <v>-1.9</v>
      </c>
      <c r="D631" s="180" t="s">
        <v>151</v>
      </c>
      <c r="E631" s="180" t="s">
        <v>151</v>
      </c>
      <c r="F631" s="173">
        <v>0.8</v>
      </c>
      <c r="G631" s="173">
        <v>1.6</v>
      </c>
      <c r="H631" s="174">
        <v>1.9</v>
      </c>
      <c r="I631" s="173">
        <v>2.6</v>
      </c>
      <c r="J631" s="173">
        <v>3.1</v>
      </c>
      <c r="K631" s="173">
        <v>4.3</v>
      </c>
      <c r="L631" s="160"/>
      <c r="M631" s="160"/>
      <c r="N631" s="160"/>
      <c r="O631" s="160"/>
      <c r="P631" s="191"/>
      <c r="Q631" s="160"/>
    </row>
    <row r="632" spans="1:17" s="150" customFormat="1" ht="13.2" x14ac:dyDescent="0.25">
      <c r="A632" s="165" t="s">
        <v>125</v>
      </c>
      <c r="B632" s="169">
        <v>210.68</v>
      </c>
      <c r="C632" s="169">
        <v>22.66</v>
      </c>
      <c r="D632" s="180" t="s">
        <v>151</v>
      </c>
      <c r="E632" s="180" t="s">
        <v>151</v>
      </c>
      <c r="F632" s="169">
        <v>53.63</v>
      </c>
      <c r="G632" s="169">
        <v>128.15</v>
      </c>
      <c r="H632" s="170">
        <v>87.38</v>
      </c>
      <c r="I632" s="169">
        <v>167.99</v>
      </c>
      <c r="J632" s="169">
        <v>223.27</v>
      </c>
      <c r="K632" s="168">
        <v>1569.04</v>
      </c>
      <c r="L632" s="160"/>
      <c r="M632" s="160"/>
      <c r="N632" s="160"/>
      <c r="O632" s="160"/>
      <c r="P632" s="191"/>
      <c r="Q632" s="160"/>
    </row>
    <row r="633" spans="1:17" s="150" customFormat="1" ht="13.2" x14ac:dyDescent="0.25">
      <c r="A633" s="165" t="s">
        <v>126</v>
      </c>
      <c r="B633" s="169">
        <v>7.16</v>
      </c>
      <c r="C633" s="169">
        <v>-16.84</v>
      </c>
      <c r="D633" s="180" t="s">
        <v>151</v>
      </c>
      <c r="E633" s="180" t="s">
        <v>151</v>
      </c>
      <c r="F633" s="169">
        <v>15.59</v>
      </c>
      <c r="G633" s="169">
        <v>13.9</v>
      </c>
      <c r="H633" s="170">
        <v>5.47</v>
      </c>
      <c r="I633" s="169">
        <v>5.36</v>
      </c>
      <c r="J633" s="169">
        <v>4.2699999999999996</v>
      </c>
      <c r="K633" s="169">
        <v>10.99</v>
      </c>
      <c r="L633" s="160"/>
      <c r="M633" s="160"/>
      <c r="N633" s="160"/>
      <c r="O633" s="160"/>
      <c r="P633" s="191"/>
      <c r="Q633" s="160"/>
    </row>
    <row r="634" spans="1:17" s="150" customFormat="1" ht="13.2" x14ac:dyDescent="0.25">
      <c r="A634" s="175" t="s">
        <v>268</v>
      </c>
      <c r="B634" s="160"/>
      <c r="C634" s="160"/>
      <c r="D634" s="160"/>
      <c r="E634" s="160"/>
      <c r="F634" s="160"/>
      <c r="G634" s="160"/>
      <c r="H634" s="162"/>
      <c r="I634" s="160"/>
      <c r="J634" s="160"/>
      <c r="K634" s="160"/>
      <c r="L634" s="160"/>
      <c r="M634" s="160"/>
      <c r="N634" s="160"/>
      <c r="O634" s="160"/>
      <c r="P634" s="191"/>
      <c r="Q634" s="160"/>
    </row>
    <row r="635" spans="1:17" s="150" customFormat="1" ht="13.2" x14ac:dyDescent="0.25">
      <c r="A635" s="165" t="s">
        <v>124</v>
      </c>
      <c r="B635" s="177">
        <v>83</v>
      </c>
      <c r="C635" s="177">
        <v>25</v>
      </c>
      <c r="D635" s="177">
        <v>59</v>
      </c>
      <c r="E635" s="177">
        <v>43</v>
      </c>
      <c r="F635" s="177">
        <v>46</v>
      </c>
      <c r="G635" s="177">
        <v>61</v>
      </c>
      <c r="H635" s="178">
        <v>64</v>
      </c>
      <c r="I635" s="177">
        <v>100</v>
      </c>
      <c r="J635" s="177">
        <v>141</v>
      </c>
      <c r="K635" s="177">
        <v>183</v>
      </c>
      <c r="L635" s="160"/>
      <c r="M635" s="160"/>
      <c r="N635" s="160"/>
      <c r="O635" s="160"/>
      <c r="P635" s="191"/>
      <c r="Q635" s="160"/>
    </row>
    <row r="636" spans="1:17" s="150" customFormat="1" ht="13.2" x14ac:dyDescent="0.25">
      <c r="A636" s="165" t="s">
        <v>157</v>
      </c>
      <c r="B636" s="173">
        <v>0.1</v>
      </c>
      <c r="C636" s="173">
        <v>0.3</v>
      </c>
      <c r="D636" s="173">
        <v>0.3</v>
      </c>
      <c r="E636" s="173">
        <v>0.1</v>
      </c>
      <c r="F636" s="173">
        <v>0.1</v>
      </c>
      <c r="G636" s="173">
        <v>0.1</v>
      </c>
      <c r="H636" s="174">
        <v>0.1</v>
      </c>
      <c r="I636" s="173">
        <v>0.1</v>
      </c>
      <c r="J636" s="173">
        <v>0.1</v>
      </c>
      <c r="K636" s="173">
        <v>0.1</v>
      </c>
      <c r="L636" s="160"/>
      <c r="M636" s="160"/>
      <c r="N636" s="160"/>
      <c r="O636" s="160"/>
      <c r="P636" s="191"/>
      <c r="Q636" s="160"/>
    </row>
    <row r="637" spans="1:17" s="150" customFormat="1" ht="13.2" x14ac:dyDescent="0.25">
      <c r="A637" s="165" t="s">
        <v>125</v>
      </c>
      <c r="B637" s="169">
        <v>6.73</v>
      </c>
      <c r="C637" s="169">
        <v>4.82</v>
      </c>
      <c r="D637" s="169">
        <v>11.44</v>
      </c>
      <c r="E637" s="169">
        <v>4.4800000000000004</v>
      </c>
      <c r="F637" s="169">
        <v>4.12</v>
      </c>
      <c r="G637" s="169">
        <v>8.64</v>
      </c>
      <c r="H637" s="170">
        <v>6.44</v>
      </c>
      <c r="I637" s="169">
        <v>13.93</v>
      </c>
      <c r="J637" s="169">
        <v>27.27</v>
      </c>
      <c r="K637" s="169">
        <v>33.299999999999997</v>
      </c>
      <c r="L637" s="160"/>
      <c r="M637" s="160"/>
      <c r="N637" s="160"/>
      <c r="O637" s="160"/>
      <c r="P637" s="191"/>
      <c r="Q637" s="160"/>
    </row>
    <row r="638" spans="1:17" s="150" customFormat="1" ht="13.2" x14ac:dyDescent="0.25">
      <c r="A638" s="165" t="s">
        <v>126</v>
      </c>
      <c r="B638" s="169">
        <v>8.14</v>
      </c>
      <c r="C638" s="169">
        <v>19.190000000000001</v>
      </c>
      <c r="D638" s="169">
        <v>19.559999999999999</v>
      </c>
      <c r="E638" s="169">
        <v>10.31</v>
      </c>
      <c r="F638" s="169">
        <v>8.92</v>
      </c>
      <c r="G638" s="169">
        <v>14.15</v>
      </c>
      <c r="H638" s="170">
        <v>10.1</v>
      </c>
      <c r="I638" s="169">
        <v>13.9</v>
      </c>
      <c r="J638" s="169">
        <v>19.38</v>
      </c>
      <c r="K638" s="169">
        <v>18.2</v>
      </c>
      <c r="L638" s="160"/>
      <c r="M638" s="160"/>
      <c r="N638" s="160"/>
      <c r="O638" s="160"/>
      <c r="P638" s="191"/>
      <c r="Q638" s="160"/>
    </row>
    <row r="639" spans="1:17" s="150" customFormat="1" ht="13.2" x14ac:dyDescent="0.25">
      <c r="A639" s="172" t="s">
        <v>121</v>
      </c>
      <c r="B639" s="160"/>
      <c r="C639" s="160"/>
      <c r="D639" s="160"/>
      <c r="E639" s="160"/>
      <c r="F639" s="160"/>
      <c r="G639" s="160"/>
      <c r="H639" s="162"/>
      <c r="I639" s="160"/>
      <c r="J639" s="160"/>
      <c r="K639" s="160"/>
      <c r="L639" s="160"/>
      <c r="M639" s="160"/>
      <c r="N639" s="160"/>
      <c r="O639" s="160"/>
      <c r="P639" s="191"/>
      <c r="Q639" s="160"/>
    </row>
    <row r="640" spans="1:17" s="150" customFormat="1" ht="13.2" x14ac:dyDescent="0.25">
      <c r="A640" s="183" t="s">
        <v>127</v>
      </c>
      <c r="B640" s="160"/>
      <c r="C640" s="160"/>
      <c r="D640" s="160"/>
      <c r="E640" s="160"/>
      <c r="F640" s="160"/>
      <c r="G640" s="160"/>
      <c r="H640" s="162"/>
      <c r="I640" s="160"/>
      <c r="J640" s="160"/>
      <c r="K640" s="160"/>
      <c r="L640" s="160"/>
      <c r="M640" s="160"/>
      <c r="N640" s="160"/>
      <c r="O640" s="160"/>
      <c r="P640" s="191"/>
      <c r="Q640" s="160"/>
    </row>
    <row r="641" spans="1:17" s="150" customFormat="1" ht="13.2" x14ac:dyDescent="0.25">
      <c r="A641" s="165" t="s">
        <v>124</v>
      </c>
      <c r="B641" s="158">
        <v>87869</v>
      </c>
      <c r="C641" s="158">
        <v>7880</v>
      </c>
      <c r="D641" s="158">
        <v>23211</v>
      </c>
      <c r="E641" s="158">
        <v>35538</v>
      </c>
      <c r="F641" s="158">
        <v>44292</v>
      </c>
      <c r="G641" s="158">
        <v>56491</v>
      </c>
      <c r="H641" s="159">
        <v>77472</v>
      </c>
      <c r="I641" s="158">
        <v>108701</v>
      </c>
      <c r="J641" s="158">
        <v>147286</v>
      </c>
      <c r="K641" s="158">
        <v>259392</v>
      </c>
      <c r="L641" s="160"/>
      <c r="M641" s="160"/>
      <c r="N641" s="160"/>
      <c r="O641" s="160"/>
      <c r="P641" s="191"/>
      <c r="Q641" s="160"/>
    </row>
    <row r="642" spans="1:17" s="150" customFormat="1" ht="13.2" x14ac:dyDescent="0.25">
      <c r="A642" s="165" t="s">
        <v>157</v>
      </c>
      <c r="B642" s="173">
        <v>86.3</v>
      </c>
      <c r="C642" s="173">
        <v>108.5</v>
      </c>
      <c r="D642" s="173">
        <v>102.3</v>
      </c>
      <c r="E642" s="173">
        <v>101.8</v>
      </c>
      <c r="F642" s="173">
        <v>98.9</v>
      </c>
      <c r="G642" s="173">
        <v>95.2</v>
      </c>
      <c r="H642" s="174">
        <v>92.7</v>
      </c>
      <c r="I642" s="173">
        <v>89.2</v>
      </c>
      <c r="J642" s="173">
        <v>86</v>
      </c>
      <c r="K642" s="173">
        <v>77.400000000000006</v>
      </c>
      <c r="L642" s="160"/>
      <c r="M642" s="160"/>
      <c r="N642" s="160"/>
      <c r="O642" s="160"/>
      <c r="P642" s="191"/>
      <c r="Q642" s="160"/>
    </row>
    <row r="643" spans="1:17" s="150" customFormat="1" ht="13.2" x14ac:dyDescent="0.25">
      <c r="A643" s="165" t="s">
        <v>125</v>
      </c>
      <c r="B643" s="168">
        <v>1229.83</v>
      </c>
      <c r="C643" s="169">
        <v>287.29000000000002</v>
      </c>
      <c r="D643" s="169">
        <v>294.83999999999997</v>
      </c>
      <c r="E643" s="169">
        <v>462.31</v>
      </c>
      <c r="F643" s="169">
        <v>551.16999999999996</v>
      </c>
      <c r="G643" s="169">
        <v>563.03</v>
      </c>
      <c r="H643" s="170">
        <v>701.68</v>
      </c>
      <c r="I643" s="169">
        <v>775.91</v>
      </c>
      <c r="J643" s="168">
        <v>1367.38</v>
      </c>
      <c r="K643" s="168">
        <v>7064.8</v>
      </c>
      <c r="L643" s="160"/>
      <c r="M643" s="160"/>
      <c r="N643" s="160"/>
      <c r="O643" s="160"/>
      <c r="P643" s="191"/>
      <c r="Q643" s="160"/>
    </row>
    <row r="644" spans="1:17" s="150" customFormat="1" ht="13.2" x14ac:dyDescent="0.25">
      <c r="A644" s="165" t="s">
        <v>126</v>
      </c>
      <c r="B644" s="169">
        <v>1.4</v>
      </c>
      <c r="C644" s="169">
        <v>3.65</v>
      </c>
      <c r="D644" s="169">
        <v>1.27</v>
      </c>
      <c r="E644" s="169">
        <v>1.3</v>
      </c>
      <c r="F644" s="169">
        <v>1.24</v>
      </c>
      <c r="G644" s="169">
        <v>1</v>
      </c>
      <c r="H644" s="170">
        <v>0.91</v>
      </c>
      <c r="I644" s="169">
        <v>0.71</v>
      </c>
      <c r="J644" s="169">
        <v>0.93</v>
      </c>
      <c r="K644" s="169">
        <v>2.72</v>
      </c>
      <c r="L644" s="160"/>
      <c r="M644" s="160"/>
      <c r="N644" s="160"/>
      <c r="O644" s="160"/>
      <c r="P644" s="191"/>
      <c r="Q644" s="160"/>
    </row>
    <row r="645" spans="1:17" s="150" customFormat="1" ht="13.2" x14ac:dyDescent="0.25">
      <c r="A645" s="172" t="s">
        <v>121</v>
      </c>
      <c r="B645" s="160"/>
      <c r="C645" s="160"/>
      <c r="D645" s="160"/>
      <c r="E645" s="160"/>
      <c r="F645" s="160"/>
      <c r="G645" s="160"/>
      <c r="H645" s="162"/>
      <c r="I645" s="160"/>
      <c r="J645" s="160"/>
      <c r="K645" s="160"/>
      <c r="L645" s="160"/>
      <c r="M645" s="160"/>
      <c r="N645" s="160"/>
      <c r="O645" s="160"/>
      <c r="P645" s="191"/>
      <c r="Q645" s="160"/>
    </row>
    <row r="646" spans="1:17" s="150" customFormat="1" ht="13.2" hidden="1" x14ac:dyDescent="0.25">
      <c r="A646" s="176" t="s">
        <v>269</v>
      </c>
      <c r="B646" s="160"/>
      <c r="C646" s="160"/>
      <c r="D646" s="160"/>
      <c r="E646" s="160"/>
      <c r="F646" s="160"/>
      <c r="G646" s="160"/>
      <c r="H646" s="162"/>
      <c r="I646" s="160"/>
      <c r="J646" s="160"/>
      <c r="K646" s="160"/>
      <c r="L646" s="160"/>
      <c r="M646" s="160"/>
      <c r="N646" s="160"/>
      <c r="O646" s="160"/>
      <c r="P646" s="191"/>
      <c r="Q646" s="160"/>
    </row>
    <row r="647" spans="1:17" s="150" customFormat="1" ht="13.2" hidden="1" x14ac:dyDescent="0.25">
      <c r="A647" s="172" t="s">
        <v>121</v>
      </c>
      <c r="B647" s="160"/>
      <c r="C647" s="160"/>
      <c r="D647" s="160"/>
      <c r="E647" s="160"/>
      <c r="F647" s="160"/>
      <c r="G647" s="160"/>
      <c r="H647" s="162"/>
      <c r="I647" s="160"/>
      <c r="J647" s="160"/>
      <c r="K647" s="160"/>
      <c r="L647" s="160"/>
      <c r="M647" s="160"/>
      <c r="N647" s="160"/>
      <c r="O647" s="160"/>
      <c r="P647" s="191"/>
      <c r="Q647" s="160"/>
    </row>
    <row r="648" spans="1:17" s="150" customFormat="1" ht="13.2" hidden="1" x14ac:dyDescent="0.25">
      <c r="A648" s="164" t="s">
        <v>270</v>
      </c>
      <c r="B648" s="160"/>
      <c r="C648" s="160"/>
      <c r="D648" s="160"/>
      <c r="E648" s="160"/>
      <c r="F648" s="160"/>
      <c r="G648" s="160"/>
      <c r="H648" s="162"/>
      <c r="I648" s="160"/>
      <c r="J648" s="160"/>
      <c r="K648" s="160"/>
      <c r="L648" s="160"/>
      <c r="M648" s="160"/>
      <c r="N648" s="160"/>
      <c r="O648" s="160"/>
      <c r="P648" s="191"/>
      <c r="Q648" s="160"/>
    </row>
    <row r="649" spans="1:17" s="150" customFormat="1" ht="13.2" hidden="1" x14ac:dyDescent="0.25">
      <c r="A649" s="175" t="s">
        <v>271</v>
      </c>
      <c r="B649" s="160"/>
      <c r="C649" s="160"/>
      <c r="D649" s="160"/>
      <c r="E649" s="160"/>
      <c r="F649" s="160"/>
      <c r="G649" s="160"/>
      <c r="H649" s="162"/>
      <c r="I649" s="160"/>
      <c r="J649" s="160"/>
      <c r="K649" s="160"/>
      <c r="L649" s="160"/>
      <c r="M649" s="160"/>
      <c r="N649" s="160"/>
      <c r="O649" s="160"/>
      <c r="P649" s="191"/>
      <c r="Q649" s="160"/>
    </row>
    <row r="650" spans="1:17" s="150" customFormat="1" ht="13.2" hidden="1" x14ac:dyDescent="0.25">
      <c r="A650" s="165" t="s">
        <v>124</v>
      </c>
      <c r="B650" s="180" t="s">
        <v>151</v>
      </c>
      <c r="C650" s="180" t="s">
        <v>151</v>
      </c>
      <c r="D650" s="180" t="s">
        <v>151</v>
      </c>
      <c r="E650" s="180" t="s">
        <v>151</v>
      </c>
      <c r="F650" s="180" t="s">
        <v>151</v>
      </c>
      <c r="G650" s="180" t="s">
        <v>151</v>
      </c>
      <c r="H650" s="181" t="s">
        <v>151</v>
      </c>
      <c r="I650" s="180" t="s">
        <v>151</v>
      </c>
      <c r="J650" s="180" t="s">
        <v>151</v>
      </c>
      <c r="K650" s="180" t="s">
        <v>151</v>
      </c>
      <c r="L650" s="160"/>
      <c r="M650" s="160"/>
      <c r="N650" s="160"/>
      <c r="O650" s="160"/>
      <c r="P650" s="191"/>
      <c r="Q650" s="160"/>
    </row>
    <row r="651" spans="1:17" s="150" customFormat="1" ht="13.2" hidden="1" x14ac:dyDescent="0.25">
      <c r="A651" s="165" t="s">
        <v>125</v>
      </c>
      <c r="B651" s="180" t="s">
        <v>151</v>
      </c>
      <c r="C651" s="180" t="s">
        <v>151</v>
      </c>
      <c r="D651" s="180" t="s">
        <v>151</v>
      </c>
      <c r="E651" s="180" t="s">
        <v>151</v>
      </c>
      <c r="F651" s="180" t="s">
        <v>151</v>
      </c>
      <c r="G651" s="180" t="s">
        <v>151</v>
      </c>
      <c r="H651" s="181" t="s">
        <v>151</v>
      </c>
      <c r="I651" s="180" t="s">
        <v>151</v>
      </c>
      <c r="J651" s="180" t="s">
        <v>151</v>
      </c>
      <c r="K651" s="180" t="s">
        <v>151</v>
      </c>
      <c r="L651" s="160"/>
      <c r="M651" s="160"/>
      <c r="N651" s="160"/>
      <c r="O651" s="160"/>
      <c r="P651" s="191"/>
      <c r="Q651" s="160"/>
    </row>
    <row r="652" spans="1:17" s="150" customFormat="1" ht="13.2" hidden="1" x14ac:dyDescent="0.25">
      <c r="A652" s="165" t="s">
        <v>126</v>
      </c>
      <c r="B652" s="180" t="s">
        <v>151</v>
      </c>
      <c r="C652" s="180" t="s">
        <v>151</v>
      </c>
      <c r="D652" s="180" t="s">
        <v>151</v>
      </c>
      <c r="E652" s="180" t="s">
        <v>151</v>
      </c>
      <c r="F652" s="180" t="s">
        <v>151</v>
      </c>
      <c r="G652" s="180" t="s">
        <v>151</v>
      </c>
      <c r="H652" s="181" t="s">
        <v>151</v>
      </c>
      <c r="I652" s="180" t="s">
        <v>151</v>
      </c>
      <c r="J652" s="180" t="s">
        <v>151</v>
      </c>
      <c r="K652" s="180" t="s">
        <v>151</v>
      </c>
      <c r="L652" s="160"/>
      <c r="M652" s="160"/>
      <c r="N652" s="160"/>
      <c r="O652" s="160"/>
      <c r="P652" s="191"/>
      <c r="Q652" s="160"/>
    </row>
    <row r="653" spans="1:17" s="150" customFormat="1" ht="13.2" hidden="1" x14ac:dyDescent="0.25">
      <c r="A653" s="175" t="s">
        <v>272</v>
      </c>
      <c r="B653" s="160"/>
      <c r="C653" s="160"/>
      <c r="D653" s="160"/>
      <c r="E653" s="160"/>
      <c r="F653" s="160"/>
      <c r="G653" s="160"/>
      <c r="H653" s="162"/>
      <c r="I653" s="160"/>
      <c r="J653" s="160"/>
      <c r="K653" s="160"/>
      <c r="L653" s="160"/>
      <c r="M653" s="160"/>
      <c r="N653" s="160"/>
      <c r="O653" s="160"/>
      <c r="P653" s="191"/>
      <c r="Q653" s="160"/>
    </row>
    <row r="654" spans="1:17" s="150" customFormat="1" ht="13.2" hidden="1" x14ac:dyDescent="0.25">
      <c r="A654" s="165" t="s">
        <v>124</v>
      </c>
      <c r="B654" s="158">
        <v>-2935</v>
      </c>
      <c r="C654" s="177">
        <v>-508</v>
      </c>
      <c r="D654" s="177">
        <v>-778</v>
      </c>
      <c r="E654" s="158">
        <v>-1037</v>
      </c>
      <c r="F654" s="158">
        <v>-1180</v>
      </c>
      <c r="G654" s="158">
        <v>-1497</v>
      </c>
      <c r="H654" s="159">
        <v>-2188</v>
      </c>
      <c r="I654" s="158">
        <v>-3518</v>
      </c>
      <c r="J654" s="158">
        <v>-5610</v>
      </c>
      <c r="K654" s="158">
        <v>-9366</v>
      </c>
      <c r="L654" s="160"/>
      <c r="M654" s="160"/>
      <c r="N654" s="160"/>
      <c r="O654" s="160"/>
      <c r="P654" s="191"/>
      <c r="Q654" s="160"/>
    </row>
    <row r="655" spans="1:17" s="150" customFormat="1" ht="13.2" hidden="1" x14ac:dyDescent="0.25">
      <c r="A655" s="165" t="s">
        <v>125</v>
      </c>
      <c r="B655" s="169">
        <v>147.47</v>
      </c>
      <c r="C655" s="169">
        <v>100.55</v>
      </c>
      <c r="D655" s="169">
        <v>87.32</v>
      </c>
      <c r="E655" s="169">
        <v>103.08</v>
      </c>
      <c r="F655" s="169">
        <v>102.46</v>
      </c>
      <c r="G655" s="169">
        <v>101.64</v>
      </c>
      <c r="H655" s="170">
        <v>115.23</v>
      </c>
      <c r="I655" s="169">
        <v>178.02</v>
      </c>
      <c r="J655" s="169">
        <v>417.59</v>
      </c>
      <c r="K655" s="169">
        <v>813.74</v>
      </c>
      <c r="L655" s="160"/>
      <c r="M655" s="160"/>
      <c r="N655" s="160"/>
      <c r="O655" s="160"/>
      <c r="P655" s="191"/>
      <c r="Q655" s="160"/>
    </row>
    <row r="656" spans="1:17" s="150" customFormat="1" ht="13.2" hidden="1" x14ac:dyDescent="0.25">
      <c r="A656" s="165" t="s">
        <v>126</v>
      </c>
      <c r="B656" s="169">
        <v>-5.0199999999999996</v>
      </c>
      <c r="C656" s="169">
        <v>-19.78</v>
      </c>
      <c r="D656" s="169">
        <v>-11.22</v>
      </c>
      <c r="E656" s="169">
        <v>-9.94</v>
      </c>
      <c r="F656" s="169">
        <v>-8.68</v>
      </c>
      <c r="G656" s="169">
        <v>-6.79</v>
      </c>
      <c r="H656" s="170">
        <v>-5.27</v>
      </c>
      <c r="I656" s="169">
        <v>-5.0599999999999996</v>
      </c>
      <c r="J656" s="169">
        <v>-7.44</v>
      </c>
      <c r="K656" s="169">
        <v>-8.69</v>
      </c>
      <c r="L656" s="160"/>
      <c r="M656" s="160"/>
      <c r="N656" s="160"/>
      <c r="O656" s="160"/>
      <c r="P656" s="191"/>
      <c r="Q656" s="160"/>
    </row>
    <row r="657" spans="1:17" s="150" customFormat="1" ht="13.2" hidden="1" x14ac:dyDescent="0.25">
      <c r="A657" s="175" t="s">
        <v>273</v>
      </c>
      <c r="B657" s="160"/>
      <c r="C657" s="160"/>
      <c r="D657" s="160"/>
      <c r="E657" s="160"/>
      <c r="F657" s="160"/>
      <c r="G657" s="160"/>
      <c r="H657" s="162"/>
      <c r="I657" s="160"/>
      <c r="J657" s="160"/>
      <c r="K657" s="160"/>
      <c r="L657" s="160"/>
      <c r="M657" s="160"/>
      <c r="N657" s="160"/>
      <c r="O657" s="160"/>
      <c r="P657" s="191"/>
      <c r="Q657" s="160"/>
    </row>
    <row r="658" spans="1:17" s="150" customFormat="1" ht="13.2" hidden="1" x14ac:dyDescent="0.25">
      <c r="A658" s="165" t="s">
        <v>124</v>
      </c>
      <c r="B658" s="158">
        <v>292518</v>
      </c>
      <c r="C658" s="158">
        <v>102648</v>
      </c>
      <c r="D658" s="158">
        <v>158711</v>
      </c>
      <c r="E658" s="158">
        <v>185826</v>
      </c>
      <c r="F658" s="158">
        <v>211939</v>
      </c>
      <c r="G658" s="158">
        <v>216127</v>
      </c>
      <c r="H658" s="159">
        <v>248095</v>
      </c>
      <c r="I658" s="158">
        <v>322795</v>
      </c>
      <c r="J658" s="158">
        <v>443907</v>
      </c>
      <c r="K658" s="158">
        <v>697287</v>
      </c>
      <c r="L658" s="160"/>
      <c r="M658" s="160"/>
      <c r="N658" s="160"/>
      <c r="O658" s="160"/>
      <c r="P658" s="191"/>
      <c r="Q658" s="160"/>
    </row>
    <row r="659" spans="1:17" s="150" customFormat="1" ht="13.2" hidden="1" x14ac:dyDescent="0.25">
      <c r="A659" s="165" t="s">
        <v>125</v>
      </c>
      <c r="B659" s="168">
        <v>5842.04</v>
      </c>
      <c r="C659" s="168">
        <v>9017.77</v>
      </c>
      <c r="D659" s="168">
        <v>5966.24</v>
      </c>
      <c r="E659" s="168">
        <v>11063.29</v>
      </c>
      <c r="F659" s="168">
        <v>11004.04</v>
      </c>
      <c r="G659" s="168">
        <v>9218.7800000000007</v>
      </c>
      <c r="H659" s="182">
        <v>9108.35</v>
      </c>
      <c r="I659" s="168">
        <v>7776.31</v>
      </c>
      <c r="J659" s="168">
        <v>10041.4</v>
      </c>
      <c r="K659" s="168">
        <v>24962.39</v>
      </c>
      <c r="L659" s="160"/>
      <c r="M659" s="160"/>
      <c r="N659" s="160"/>
      <c r="O659" s="160"/>
      <c r="P659" s="191"/>
      <c r="Q659" s="160"/>
    </row>
    <row r="660" spans="1:17" s="150" customFormat="1" ht="13.2" hidden="1" x14ac:dyDescent="0.25">
      <c r="A660" s="165" t="s">
        <v>126</v>
      </c>
      <c r="B660" s="169">
        <v>2</v>
      </c>
      <c r="C660" s="169">
        <v>8.7899999999999991</v>
      </c>
      <c r="D660" s="169">
        <v>3.76</v>
      </c>
      <c r="E660" s="169">
        <v>5.95</v>
      </c>
      <c r="F660" s="169">
        <v>5.19</v>
      </c>
      <c r="G660" s="169">
        <v>4.2699999999999996</v>
      </c>
      <c r="H660" s="170">
        <v>3.67</v>
      </c>
      <c r="I660" s="169">
        <v>2.41</v>
      </c>
      <c r="J660" s="169">
        <v>2.2599999999999998</v>
      </c>
      <c r="K660" s="169">
        <v>3.58</v>
      </c>
      <c r="L660" s="160"/>
      <c r="M660" s="160"/>
      <c r="N660" s="160"/>
      <c r="O660" s="160"/>
      <c r="P660" s="191"/>
      <c r="Q660" s="160"/>
    </row>
    <row r="661" spans="1:17" s="150" customFormat="1" ht="13.2" hidden="1" x14ac:dyDescent="0.25">
      <c r="A661" s="175" t="s">
        <v>274</v>
      </c>
      <c r="B661" s="160"/>
      <c r="C661" s="160"/>
      <c r="D661" s="160"/>
      <c r="E661" s="160"/>
      <c r="F661" s="160"/>
      <c r="G661" s="160"/>
      <c r="H661" s="162"/>
      <c r="I661" s="160"/>
      <c r="J661" s="160"/>
      <c r="K661" s="160"/>
      <c r="L661" s="160"/>
      <c r="M661" s="160"/>
      <c r="N661" s="160"/>
      <c r="O661" s="160"/>
      <c r="P661" s="191"/>
      <c r="Q661" s="160"/>
    </row>
    <row r="662" spans="1:17" s="150" customFormat="1" ht="13.2" hidden="1" x14ac:dyDescent="0.25">
      <c r="A662" s="165" t="s">
        <v>124</v>
      </c>
      <c r="B662" s="158">
        <v>1500</v>
      </c>
      <c r="C662" s="177">
        <v>587</v>
      </c>
      <c r="D662" s="177">
        <v>900</v>
      </c>
      <c r="E662" s="158">
        <v>1031</v>
      </c>
      <c r="F662" s="158">
        <v>1103</v>
      </c>
      <c r="G662" s="158">
        <v>1176</v>
      </c>
      <c r="H662" s="159">
        <v>1352</v>
      </c>
      <c r="I662" s="158">
        <v>1709</v>
      </c>
      <c r="J662" s="158">
        <v>2259</v>
      </c>
      <c r="K662" s="158">
        <v>3127</v>
      </c>
      <c r="L662" s="160"/>
      <c r="M662" s="160"/>
      <c r="N662" s="160"/>
      <c r="O662" s="160"/>
      <c r="P662" s="191"/>
      <c r="Q662" s="160"/>
    </row>
    <row r="663" spans="1:17" s="150" customFormat="1" ht="13.2" hidden="1" x14ac:dyDescent="0.25">
      <c r="A663" s="165" t="s">
        <v>125</v>
      </c>
      <c r="B663" s="169">
        <v>19.27</v>
      </c>
      <c r="C663" s="169">
        <v>37.14</v>
      </c>
      <c r="D663" s="169">
        <v>27.67</v>
      </c>
      <c r="E663" s="169">
        <v>45.55</v>
      </c>
      <c r="F663" s="169">
        <v>42.38</v>
      </c>
      <c r="G663" s="169">
        <v>36.83</v>
      </c>
      <c r="H663" s="170">
        <v>38.04</v>
      </c>
      <c r="I663" s="169">
        <v>34.89</v>
      </c>
      <c r="J663" s="169">
        <v>45.74</v>
      </c>
      <c r="K663" s="169">
        <v>76.77</v>
      </c>
      <c r="L663" s="160"/>
      <c r="M663" s="160"/>
      <c r="N663" s="160"/>
      <c r="O663" s="160"/>
      <c r="P663" s="191"/>
      <c r="Q663" s="160"/>
    </row>
    <row r="664" spans="1:17" s="150" customFormat="1" ht="13.2" hidden="1" x14ac:dyDescent="0.25">
      <c r="A664" s="165" t="s">
        <v>126</v>
      </c>
      <c r="B664" s="169">
        <v>1.28</v>
      </c>
      <c r="C664" s="169">
        <v>6.33</v>
      </c>
      <c r="D664" s="169">
        <v>3.08</v>
      </c>
      <c r="E664" s="169">
        <v>4.42</v>
      </c>
      <c r="F664" s="169">
        <v>3.84</v>
      </c>
      <c r="G664" s="169">
        <v>3.13</v>
      </c>
      <c r="H664" s="170">
        <v>2.81</v>
      </c>
      <c r="I664" s="169">
        <v>2.04</v>
      </c>
      <c r="J664" s="169">
        <v>2.02</v>
      </c>
      <c r="K664" s="169">
        <v>2.4500000000000002</v>
      </c>
      <c r="L664" s="160"/>
      <c r="M664" s="160"/>
      <c r="N664" s="160"/>
      <c r="O664" s="160"/>
      <c r="P664" s="191"/>
      <c r="Q664" s="160"/>
    </row>
    <row r="665" spans="1:17" ht="12.75" customHeight="1" x14ac:dyDescent="0.3">
      <c r="A665" s="160"/>
      <c r="B665" s="160"/>
      <c r="C665" s="160"/>
      <c r="D665" s="160"/>
      <c r="E665" s="160"/>
      <c r="F665" s="160"/>
      <c r="G665" s="160"/>
      <c r="H665" s="160"/>
      <c r="I665" s="160"/>
      <c r="J665" s="160"/>
      <c r="K665" s="160"/>
      <c r="L665" s="156"/>
      <c r="M665" s="156"/>
      <c r="N665" s="156"/>
      <c r="O665" s="156"/>
      <c r="P665" s="198"/>
      <c r="Q665" s="156"/>
    </row>
    <row r="666" spans="1:17" s="150" customFormat="1" ht="12.75" customHeight="1" x14ac:dyDescent="0.25">
      <c r="A666" s="243" t="s">
        <v>275</v>
      </c>
      <c r="B666" s="240"/>
      <c r="C666" s="240"/>
      <c r="D666" s="240"/>
      <c r="E666" s="240"/>
      <c r="F666" s="240"/>
      <c r="G666" s="240"/>
      <c r="H666" s="240"/>
      <c r="I666" s="240"/>
      <c r="J666" s="240"/>
      <c r="K666" s="240"/>
      <c r="L666" s="160"/>
      <c r="M666" s="160"/>
      <c r="N666" s="160"/>
      <c r="O666" s="160"/>
      <c r="P666" s="191"/>
      <c r="Q666" s="160"/>
    </row>
    <row r="667" spans="1:17" s="150" customFormat="1" ht="38.25" customHeight="1" x14ac:dyDescent="0.25">
      <c r="A667" s="243" t="s">
        <v>276</v>
      </c>
      <c r="B667" s="240"/>
      <c r="C667" s="240"/>
      <c r="D667" s="240"/>
      <c r="E667" s="240"/>
      <c r="F667" s="240"/>
      <c r="G667" s="240"/>
      <c r="H667" s="240"/>
      <c r="I667" s="240"/>
      <c r="J667" s="240"/>
      <c r="K667" s="240"/>
      <c r="L667" s="160"/>
      <c r="M667" s="160"/>
      <c r="N667" s="160"/>
      <c r="O667" s="160"/>
      <c r="P667" s="191"/>
      <c r="Q667" s="160"/>
    </row>
    <row r="668" spans="1:17" s="150" customFormat="1" ht="25.5" customHeight="1" x14ac:dyDescent="0.25">
      <c r="A668" s="243" t="s">
        <v>277</v>
      </c>
      <c r="B668" s="240"/>
      <c r="C668" s="240"/>
      <c r="D668" s="240"/>
      <c r="E668" s="240"/>
      <c r="F668" s="240"/>
      <c r="G668" s="240"/>
      <c r="H668" s="240"/>
      <c r="I668" s="240"/>
      <c r="J668" s="240"/>
      <c r="K668" s="240"/>
      <c r="L668" s="160"/>
      <c r="M668" s="160"/>
      <c r="N668" s="160"/>
      <c r="O668" s="160"/>
      <c r="P668" s="191"/>
      <c r="Q668" s="160"/>
    </row>
    <row r="669" spans="1:17" s="150" customFormat="1" ht="12.75" customHeight="1" x14ac:dyDescent="0.25">
      <c r="A669" s="243" t="s">
        <v>278</v>
      </c>
      <c r="B669" s="240"/>
      <c r="C669" s="240"/>
      <c r="D669" s="240"/>
      <c r="E669" s="240"/>
      <c r="F669" s="240"/>
      <c r="G669" s="240"/>
      <c r="H669" s="240"/>
      <c r="I669" s="240"/>
      <c r="J669" s="240"/>
      <c r="K669" s="240"/>
      <c r="L669" s="160"/>
      <c r="M669" s="160"/>
      <c r="N669" s="160"/>
      <c r="O669" s="160"/>
      <c r="P669" s="191"/>
      <c r="Q669" s="160"/>
    </row>
    <row r="670" spans="1:17" s="150" customFormat="1" ht="12.75" customHeight="1" x14ac:dyDescent="0.25">
      <c r="A670" s="243" t="s">
        <v>279</v>
      </c>
      <c r="B670" s="240"/>
      <c r="C670" s="240"/>
      <c r="D670" s="240"/>
      <c r="E670" s="240"/>
      <c r="F670" s="240"/>
      <c r="G670" s="240"/>
      <c r="H670" s="240"/>
      <c r="I670" s="240"/>
      <c r="J670" s="240"/>
      <c r="K670" s="240"/>
      <c r="L670" s="160"/>
      <c r="M670" s="160"/>
      <c r="N670" s="160"/>
      <c r="O670" s="160"/>
      <c r="P670" s="191"/>
      <c r="Q670" s="160"/>
    </row>
    <row r="671" spans="1:17" ht="12.75" customHeight="1" x14ac:dyDescent="0.3">
      <c r="A671" s="160"/>
      <c r="B671" s="160"/>
      <c r="C671" s="160"/>
      <c r="D671" s="160"/>
      <c r="E671" s="160"/>
      <c r="F671" s="160"/>
      <c r="G671" s="160"/>
      <c r="H671" s="160"/>
      <c r="I671" s="160"/>
      <c r="J671" s="160"/>
      <c r="K671" s="160"/>
      <c r="L671" s="156"/>
      <c r="M671" s="156"/>
      <c r="N671" s="156"/>
      <c r="O671" s="156"/>
      <c r="P671" s="198"/>
      <c r="Q671" s="156"/>
    </row>
    <row r="672" spans="1:17" s="150" customFormat="1" ht="12.75" customHeight="1" x14ac:dyDescent="0.25">
      <c r="A672" s="239" t="s">
        <v>280</v>
      </c>
      <c r="B672" s="240"/>
      <c r="C672" s="240"/>
      <c r="D672" s="240"/>
      <c r="E672" s="240"/>
      <c r="F672" s="240"/>
      <c r="G672" s="240"/>
      <c r="H672" s="240"/>
      <c r="I672" s="240"/>
      <c r="J672" s="240"/>
      <c r="K672" s="240"/>
      <c r="L672" s="160"/>
      <c r="M672" s="160"/>
      <c r="N672" s="160"/>
      <c r="O672" s="160"/>
      <c r="P672" s="191"/>
      <c r="Q672" s="160"/>
    </row>
    <row r="673" spans="1:17" ht="12.75" customHeight="1" x14ac:dyDescent="0.3">
      <c r="A673" s="188" t="s">
        <v>281</v>
      </c>
      <c r="B673" s="160"/>
      <c r="C673" s="160"/>
      <c r="D673" s="160"/>
      <c r="E673" s="160"/>
      <c r="F673" s="160"/>
      <c r="G673" s="160"/>
      <c r="H673" s="160"/>
      <c r="I673" s="160"/>
      <c r="J673" s="160"/>
      <c r="K673" s="160"/>
      <c r="L673" s="156"/>
      <c r="M673" s="156"/>
      <c r="N673" s="156"/>
      <c r="O673" s="156"/>
      <c r="P673" s="198"/>
      <c r="Q673" s="156"/>
    </row>
    <row r="674" spans="1:17" ht="12.75" customHeight="1" x14ac:dyDescent="0.3">
      <c r="A674" s="160"/>
      <c r="B674" s="160"/>
      <c r="C674" s="160"/>
      <c r="D674" s="160"/>
      <c r="E674" s="160"/>
      <c r="F674" s="160"/>
      <c r="G674" s="160"/>
      <c r="H674" s="160"/>
      <c r="I674" s="160"/>
      <c r="J674" s="160"/>
      <c r="K674" s="160"/>
      <c r="L674" s="156"/>
      <c r="M674" s="156"/>
      <c r="N674" s="156"/>
      <c r="O674" s="156"/>
      <c r="P674" s="198"/>
      <c r="Q674" s="156"/>
    </row>
    <row r="675" spans="1:17" ht="12.75" customHeight="1" x14ac:dyDescent="0.3">
      <c r="A675" s="160"/>
      <c r="B675" s="160"/>
      <c r="C675" s="160"/>
      <c r="D675" s="160"/>
      <c r="E675" s="160"/>
      <c r="F675" s="160"/>
      <c r="G675" s="160"/>
      <c r="H675" s="160"/>
      <c r="I675" s="160"/>
      <c r="J675" s="160"/>
      <c r="K675" s="160"/>
      <c r="L675" s="156"/>
      <c r="M675" s="156"/>
      <c r="N675" s="156"/>
      <c r="O675" s="156"/>
      <c r="P675" s="198"/>
      <c r="Q675" s="156"/>
    </row>
    <row r="676" spans="1:17" ht="12.75" customHeight="1" x14ac:dyDescent="0.3">
      <c r="A676" s="160"/>
      <c r="B676" s="160"/>
      <c r="C676" s="160"/>
      <c r="D676" s="160"/>
      <c r="E676" s="160"/>
      <c r="F676" s="160"/>
      <c r="G676" s="160"/>
      <c r="H676" s="160"/>
      <c r="I676" s="160"/>
      <c r="J676" s="160"/>
      <c r="K676" s="160"/>
      <c r="L676" s="156"/>
      <c r="M676" s="156"/>
      <c r="N676" s="156"/>
      <c r="O676" s="156"/>
      <c r="P676" s="198"/>
      <c r="Q676" s="156"/>
    </row>
    <row r="677" spans="1:17" ht="12.75" customHeight="1" x14ac:dyDescent="0.3">
      <c r="A677" s="153"/>
      <c r="B677" s="153"/>
      <c r="C677" s="153"/>
      <c r="D677" s="153"/>
      <c r="E677" s="153"/>
      <c r="F677" s="153"/>
      <c r="G677" s="153"/>
      <c r="H677" s="153"/>
      <c r="I677" s="153"/>
      <c r="J677" s="153"/>
      <c r="K677" s="153"/>
    </row>
  </sheetData>
  <mergeCells count="7">
    <mergeCell ref="A672:K672"/>
    <mergeCell ref="A1:K1"/>
    <mergeCell ref="A666:K666"/>
    <mergeCell ref="A667:K667"/>
    <mergeCell ref="A668:K668"/>
    <mergeCell ref="A669:K669"/>
    <mergeCell ref="A670:K670"/>
  </mergeCells>
  <hyperlinks>
    <hyperlink ref="A2" r:id="rId1" location="aggexp" xr:uid="{1823E58F-5139-4619-9D1F-D6235668E54D}"/>
    <hyperlink ref="A673" r:id="rId2" xr:uid="{F2ED0025-3FDC-48E5-9955-CF589F5E32B2}"/>
    <hyperlink ref="Q32" r:id="rId3" xr:uid="{29FBB0FF-0A3B-4230-866E-934E87A7F847}"/>
  </hyperlinks>
  <pageMargins left="0.5" right="0.5" top="0.5" bottom="0.5" header="0.3" footer="0.3"/>
  <pageSetup fitToHeight="32767" orientation="portrait" r:id="rId4"/>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MyPP</vt:lpstr>
      <vt:lpstr>Sheet1</vt:lpstr>
      <vt:lpstr>MyROS</vt:lpstr>
      <vt:lpstr>CC</vt:lpstr>
      <vt:lpstr>CES 23</vt:lpstr>
      <vt:lpstr>CC!cpi_pressa.f.1</vt:lpstr>
      <vt:lpstr>CC!Print_Area</vt:lpstr>
      <vt:lpstr>MyPP!Print_Area</vt:lpstr>
      <vt:lpstr>MyROS!Print_Area</vt:lpstr>
      <vt:lpstr>'CES 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Downs</dc:creator>
  <cp:lastModifiedBy>Edward Downs</cp:lastModifiedBy>
  <cp:lastPrinted>2025-04-25T13:03:14Z</cp:lastPrinted>
  <dcterms:created xsi:type="dcterms:W3CDTF">2024-10-29T14:18:41Z</dcterms:created>
  <dcterms:modified xsi:type="dcterms:W3CDTF">2025-04-25T13:03:19Z</dcterms:modified>
</cp:coreProperties>
</file>